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EB9D1D46-CCFF-4082-BE36-D17B21C829D1}" xr6:coauthVersionLast="47" xr6:coauthVersionMax="47" xr10:uidLastSave="{00000000-0000-0000-0000-000000000000}"/>
  <bookViews>
    <workbookView xWindow="-120" yWindow="-120" windowWidth="20730" windowHeight="11160" tabRatio="242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Munka1!$A$1:$O$42</definedName>
  </definedNames>
  <calcPr calcId="181029"/>
</workbook>
</file>

<file path=xl/calcChain.xml><?xml version="1.0" encoding="utf-8"?>
<calcChain xmlns="http://schemas.openxmlformats.org/spreadsheetml/2006/main">
  <c r="C34" i="1" l="1"/>
  <c r="C33" i="1"/>
  <c r="C32" i="1"/>
  <c r="C37" i="1"/>
  <c r="C28" i="1"/>
  <c r="C27" i="1"/>
  <c r="C26" i="1"/>
  <c r="C20" i="1"/>
  <c r="C18" i="1"/>
  <c r="C14" i="1"/>
  <c r="C13" i="1"/>
  <c r="C10" i="1"/>
  <c r="C8" i="1"/>
  <c r="C7" i="1"/>
  <c r="I34" i="1" l="1"/>
  <c r="N20" i="1" l="1"/>
  <c r="F14" i="1" l="1"/>
  <c r="L8" i="1"/>
  <c r="K27" i="1"/>
  <c r="J26" i="1"/>
  <c r="H18" i="1"/>
  <c r="D37" i="1"/>
  <c r="E32" i="1"/>
  <c r="M26" i="1" l="1"/>
  <c r="I26" i="1"/>
  <c r="I32" i="1"/>
  <c r="D26" i="1"/>
  <c r="F26" i="1"/>
  <c r="J27" i="1"/>
  <c r="D14" i="1"/>
  <c r="L14" i="1"/>
  <c r="H14" i="1"/>
  <c r="F8" i="1"/>
  <c r="D18" i="1"/>
  <c r="F18" i="1"/>
  <c r="D27" i="1"/>
  <c r="E26" i="1"/>
  <c r="E27" i="1"/>
  <c r="M27" i="1"/>
  <c r="I27" i="1"/>
  <c r="L26" i="1"/>
  <c r="I14" i="1"/>
  <c r="G18" i="1"/>
  <c r="O14" i="1"/>
  <c r="K14" i="1"/>
  <c r="G14" i="1"/>
  <c r="I18" i="1"/>
  <c r="E18" i="1"/>
  <c r="H26" i="1"/>
  <c r="H27" i="1"/>
  <c r="L27" i="1"/>
  <c r="O26" i="1"/>
  <c r="K26" i="1"/>
  <c r="M14" i="1"/>
  <c r="E14" i="1"/>
  <c r="F27" i="1"/>
  <c r="N27" i="1"/>
  <c r="N14" i="1"/>
  <c r="J14" i="1"/>
  <c r="G26" i="1"/>
  <c r="G27" i="1"/>
  <c r="O27" i="1"/>
  <c r="N26" i="1"/>
  <c r="P16" i="1" l="1"/>
  <c r="P11" i="1"/>
  <c r="P8" i="1"/>
  <c r="P10" i="1"/>
  <c r="P15" i="1"/>
  <c r="P20" i="1"/>
  <c r="P21" i="1"/>
  <c r="P23" i="1"/>
  <c r="P25" i="1"/>
  <c r="P26" i="1"/>
  <c r="P27" i="1"/>
  <c r="P32" i="1"/>
  <c r="P34" i="1"/>
  <c r="P35" i="1"/>
  <c r="P37" i="1"/>
  <c r="P38" i="1"/>
  <c r="P39" i="1"/>
  <c r="P19" i="1"/>
  <c r="P18" i="1"/>
  <c r="P14" i="1"/>
  <c r="P13" i="1"/>
  <c r="F28" i="1" l="1"/>
  <c r="L28" i="1"/>
  <c r="E28" i="1"/>
  <c r="H28" i="1"/>
  <c r="G28" i="1"/>
  <c r="D28" i="1"/>
  <c r="J28" i="1"/>
  <c r="I28" i="1"/>
  <c r="N28" i="1"/>
  <c r="O28" i="1"/>
  <c r="M28" i="1"/>
  <c r="K28" i="1"/>
  <c r="P28" i="1" l="1"/>
  <c r="E7" i="1" l="1"/>
  <c r="I7" i="1"/>
  <c r="M7" i="1"/>
  <c r="K7" i="1"/>
  <c r="D7" i="1"/>
  <c r="F7" i="1"/>
  <c r="J7" i="1"/>
  <c r="N7" i="1"/>
  <c r="O7" i="1"/>
  <c r="H7" i="1"/>
  <c r="G7" i="1"/>
  <c r="L7" i="1"/>
  <c r="P7" i="1" l="1"/>
  <c r="L33" i="1" l="1"/>
  <c r="O33" i="1"/>
  <c r="I33" i="1"/>
  <c r="G33" i="1"/>
  <c r="P33" i="1" l="1"/>
  <c r="C29" i="1" l="1"/>
  <c r="H29" i="1" l="1"/>
  <c r="L29" i="1"/>
  <c r="G29" i="1"/>
  <c r="K29" i="1"/>
  <c r="F29" i="1"/>
  <c r="N29" i="1"/>
  <c r="D29" i="1"/>
  <c r="J29" i="1"/>
  <c r="M29" i="1"/>
  <c r="E29" i="1"/>
  <c r="I29" i="1"/>
  <c r="O29" i="1"/>
  <c r="P29" i="1" l="1"/>
  <c r="C9" i="1" l="1"/>
  <c r="N9" i="1" l="1"/>
  <c r="L9" i="1"/>
  <c r="H9" i="1"/>
  <c r="G9" i="1"/>
  <c r="D9" i="1"/>
  <c r="E9" i="1"/>
  <c r="F9" i="1"/>
  <c r="K9" i="1"/>
  <c r="I9" i="1"/>
  <c r="J9" i="1"/>
  <c r="O9" i="1"/>
  <c r="M9" i="1"/>
  <c r="P9" i="1" l="1"/>
  <c r="C36" i="1" l="1"/>
  <c r="G36" i="1" l="1"/>
  <c r="K36" i="1"/>
  <c r="H36" i="1"/>
  <c r="L36" i="1"/>
  <c r="M36" i="1"/>
  <c r="N36" i="1"/>
  <c r="D36" i="1"/>
  <c r="J36" i="1"/>
  <c r="F36" i="1"/>
  <c r="I36" i="1"/>
  <c r="E36" i="1"/>
  <c r="O36" i="1"/>
  <c r="P36" i="1" l="1"/>
  <c r="C17" i="1" l="1"/>
  <c r="F17" i="1" l="1"/>
  <c r="F22" i="1" s="1"/>
  <c r="G17" i="1"/>
  <c r="G22" i="1" s="1"/>
  <c r="H17" i="1"/>
  <c r="H22" i="1" s="1"/>
  <c r="K17" i="1"/>
  <c r="K22" i="1" s="1"/>
  <c r="L17" i="1"/>
  <c r="L22" i="1" s="1"/>
  <c r="N17" i="1"/>
  <c r="N22" i="1" s="1"/>
  <c r="O17" i="1"/>
  <c r="O22" i="1" s="1"/>
  <c r="D17" i="1"/>
  <c r="J17" i="1"/>
  <c r="J22" i="1" s="1"/>
  <c r="E17" i="1"/>
  <c r="E22" i="1" s="1"/>
  <c r="M17" i="1"/>
  <c r="M22" i="1" s="1"/>
  <c r="I17" i="1"/>
  <c r="I22" i="1" s="1"/>
  <c r="C22" i="1"/>
  <c r="P17" i="1" l="1"/>
  <c r="D22" i="1"/>
  <c r="P22" i="1" l="1"/>
  <c r="C30" i="1" l="1"/>
  <c r="F30" i="1" l="1"/>
  <c r="F40" i="1" s="1"/>
  <c r="F41" i="1" s="1"/>
  <c r="L30" i="1"/>
  <c r="L40" i="1" s="1"/>
  <c r="L41" i="1" s="1"/>
  <c r="H30" i="1"/>
  <c r="H40" i="1" s="1"/>
  <c r="H41" i="1" s="1"/>
  <c r="O30" i="1"/>
  <c r="O40" i="1" s="1"/>
  <c r="O41" i="1" s="1"/>
  <c r="K30" i="1"/>
  <c r="K40" i="1" s="1"/>
  <c r="K41" i="1" s="1"/>
  <c r="N30" i="1"/>
  <c r="N40" i="1" s="1"/>
  <c r="N41" i="1" s="1"/>
  <c r="E30" i="1"/>
  <c r="E40" i="1" s="1"/>
  <c r="E41" i="1" s="1"/>
  <c r="G30" i="1"/>
  <c r="G40" i="1" s="1"/>
  <c r="G41" i="1" s="1"/>
  <c r="D30" i="1"/>
  <c r="M30" i="1"/>
  <c r="M40" i="1" s="1"/>
  <c r="M41" i="1" s="1"/>
  <c r="I30" i="1"/>
  <c r="I40" i="1" s="1"/>
  <c r="I41" i="1" s="1"/>
  <c r="J30" i="1"/>
  <c r="J40" i="1" s="1"/>
  <c r="J41" i="1" s="1"/>
  <c r="C40" i="1"/>
  <c r="C43" i="1" s="1"/>
  <c r="P30" i="1" l="1"/>
  <c r="D40" i="1"/>
  <c r="P40" i="1" l="1"/>
  <c r="D42" i="1"/>
  <c r="E42" i="1" s="1"/>
  <c r="F42" i="1" s="1"/>
  <c r="G42" i="1" s="1"/>
  <c r="H42" i="1" s="1"/>
  <c r="I42" i="1" s="1"/>
  <c r="J42" i="1" s="1"/>
  <c r="K42" i="1" s="1"/>
  <c r="L42" i="1" s="1"/>
  <c r="M42" i="1" s="1"/>
  <c r="N42" i="1" s="1"/>
  <c r="O42" i="1" s="1"/>
  <c r="D41" i="1"/>
</calcChain>
</file>

<file path=xl/sharedStrings.xml><?xml version="1.0" encoding="utf-8"?>
<sst xmlns="http://schemas.openxmlformats.org/spreadsheetml/2006/main" count="67" uniqueCount="54">
  <si>
    <t>Várható bevételek</t>
  </si>
  <si>
    <t>Összes bevétel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</si>
  <si>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</si>
  <si>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</si>
  <si>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</si>
  <si>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</si>
  <si>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</si>
  <si>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</si>
  <si>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</si>
  <si>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</si>
  <si>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</si>
  <si>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</si>
  <si>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</si>
  <si>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</si>
  <si>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Várható kiadások</t>
  </si>
  <si>
    <t>Összes kiadás</t>
  </si>
  <si>
    <t>Működési bevételek</t>
  </si>
  <si>
    <t>MŰKÖDÉSI BEVÉTELEK</t>
  </si>
  <si>
    <t>KÖZPONTI KÖLTSÉGVETÉSBŐL KAPOTT TÁMOGATÁSOK</t>
  </si>
  <si>
    <t>FELHALMOZÁSI BEVÉTELEK</t>
  </si>
  <si>
    <t>Felhalmozási bevételek</t>
  </si>
  <si>
    <t>Ellátottak pénzbeni juttatása</t>
  </si>
  <si>
    <t>Felújítások</t>
  </si>
  <si>
    <t>Beruházások</t>
  </si>
  <si>
    <t>MŰKÖDÉSI KIADÁSOK</t>
  </si>
  <si>
    <t>Egyéb működési célú kiadások</t>
  </si>
  <si>
    <t>Munkaadókat terhelő jár. és szoc. hozzájár. adó</t>
  </si>
  <si>
    <t>Közhatalmi bevételek</t>
  </si>
  <si>
    <t>Működési célú átvett pénzeszközök</t>
  </si>
  <si>
    <t>Felhalmozási célú átvett pénzeszközök</t>
  </si>
  <si>
    <t>FINANSZÍROZÁSI BEVÉTELEK</t>
  </si>
  <si>
    <t>Előző évi maradvány igénybevétele</t>
  </si>
  <si>
    <t>Központi, irányító szervi támogatás</t>
  </si>
  <si>
    <t>Likviditási célú hitelek, kölcsönök felvétele</t>
  </si>
  <si>
    <t>Személyi juttatások</t>
  </si>
  <si>
    <t>Dologi  kiadások</t>
  </si>
  <si>
    <t>FELHALMOZÁSI KIADÁSOK</t>
  </si>
  <si>
    <t>Egyéb felhalmozási célú kiadások</t>
  </si>
  <si>
    <t>FINANSZÍROZÁSI KIADÁSOK</t>
  </si>
  <si>
    <t>Likviditási célú hitelek, kölcsönök törlesztése</t>
  </si>
  <si>
    <t>Adatok Ft-ban</t>
  </si>
  <si>
    <t>Államháztartáson belüli megelőlegezések visszafizetése</t>
  </si>
  <si>
    <t>BEVÉTELEK ÖSSZESEN</t>
  </si>
  <si>
    <t>KIADÁSOK ÖSSZESEN</t>
  </si>
  <si>
    <t>Halmozott egyenleg</t>
  </si>
  <si>
    <t>Államháztartáson belüli megelőlegezések</t>
  </si>
  <si>
    <t>Működési célú támogatások államháztartáson belülről</t>
  </si>
  <si>
    <t>Felhalmozási célú támogatások államháztartáson belülről</t>
  </si>
  <si>
    <t>9. melléklet</t>
  </si>
  <si>
    <t>Hosszú lejáratú hitelek, kölcsönök felvétele pénzügyi vállalkozástól</t>
  </si>
  <si>
    <t>Egyenleg (13-26)</t>
  </si>
  <si>
    <t>Hosszú lejáratú hitelek, kölcsönök visszafizetése</t>
  </si>
  <si>
    <t>Biharnagybajom Községi Önkormányzat előirányzat felhasználási ütemterve a 2026. évi bevételi és kiadási előirányzatairól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</si>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</sst>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name val="Times"/>
      <family val="1"/>
      <charset val="238"/>
    </font>
    <font>
      <sz val="10"/>
      <name val="Times"/>
      <family val="1"/>
      <charset val="238"/>
    </font>
    <font>
      <sz val="7"/>
      <name val="Times"/>
      <family val="1"/>
      <charset val="238"/>
    </font>
    <font>
      <b/>
      <sz val="11"/>
      <name val="Times"/>
      <family val="1"/>
      <charset val="238"/>
    </font>
    <font>
      <sz val="11"/>
      <name val="Times"/>
      <family val="1"/>
      <charset val="238"/>
    </font>
    <font>
      <b/>
      <sz val="10"/>
      <name val="Times"/>
      <family val="1"/>
      <charset val="238"/>
    </font>
    <font>
      <b/>
      <sz val="7"/>
      <name val="Times"/>
      <family val="1"/>
      <charset val="238"/>
    </font>
    <font>
      <b/>
      <sz val="14"/>
      <name val="Times"/>
      <family val="1"/>
      <charset val="238"/>
    </font>
    <font>
      <sz val="14"/>
      <name val="Times"/>
      <family val="1"/>
      <charset val="238"/>
    </font>
    <font>
      <b/>
      <sz val="12"/>
      <name val="Times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0" xfId="0" applyNumberFormat="1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/>
    <xf numFmtId="0" fontId="2" fillId="0" borderId="0" xfId="0" applyFont="1"/>
    <xf numFmtId="3" fontId="7" fillId="0" borderId="0" xfId="0" applyNumberFormat="1" applyFont="1"/>
    <xf numFmtId="3" fontId="5" fillId="0" borderId="0" xfId="0" applyNumberFormat="1" applyFont="1"/>
    <xf numFmtId="3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1.%20mell&#233;klet%202026_k&#233;sz_1v.xlsx" TargetMode="External"/><Relationship Id="rId1" Type="http://schemas.openxmlformats.org/officeDocument/2006/relationships/externalLinkPath" Target="1.%20mell&#233;klet%202026_k&#233;sz_1v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2.%20mell&#233;klet%202026_k&#233;sz_1v.xlsx" TargetMode="External"/><Relationship Id="rId1" Type="http://schemas.openxmlformats.org/officeDocument/2006/relationships/externalLinkPath" Target="2.%20mell&#233;klet%202026_k&#233;sz_1v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3.%20mell&#233;klet%202026_k&#233;sz_1v.xlsx" TargetMode="External"/><Relationship Id="rId1" Type="http://schemas.openxmlformats.org/officeDocument/2006/relationships/externalLinkPath" Target="3.%20mell&#233;klet%202026_k&#233;sz_1v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4.%20mell&#233;klet%202026_k&#233;sz_1v.xlsx" TargetMode="External"/><Relationship Id="rId1" Type="http://schemas.openxmlformats.org/officeDocument/2006/relationships/externalLinkPath" Target="4.%20mell&#233;klet%202026_k&#233;sz_1v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6\5.%20mell&#233;klet%202026_k&#233;sz_1v.xlsx" TargetMode="External"/><Relationship Id="rId1" Type="http://schemas.openxmlformats.org/officeDocument/2006/relationships/externalLinkPath" Target="5.%20mell&#233;klet%202026_k&#233;sz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">
          <cell r="D21">
            <v>7855000</v>
          </cell>
        </row>
        <row r="161">
          <cell r="D161">
            <v>559442981</v>
          </cell>
        </row>
        <row r="162">
          <cell r="D162">
            <v>214666477</v>
          </cell>
        </row>
        <row r="163">
          <cell r="D163">
            <v>66490048</v>
          </cell>
        </row>
        <row r="164">
          <cell r="D164">
            <v>67690330</v>
          </cell>
        </row>
        <row r="165">
          <cell r="D165">
            <v>0</v>
          </cell>
        </row>
        <row r="166">
          <cell r="D166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64996054</v>
          </cell>
        </row>
        <row r="64">
          <cell r="D64">
            <v>0</v>
          </cell>
        </row>
        <row r="66">
          <cell r="D66">
            <v>399645726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79">
          <cell r="E279">
            <v>234167933</v>
          </cell>
        </row>
        <row r="428">
          <cell r="F428">
            <v>401134457</v>
          </cell>
          <cell r="G428">
            <v>51720882</v>
          </cell>
          <cell r="H428">
            <v>211609439</v>
          </cell>
          <cell r="I428">
            <v>24921866</v>
          </cell>
          <cell r="J428">
            <v>22357872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68">
          <cell r="D68">
            <v>246121038</v>
          </cell>
        </row>
        <row r="141">
          <cell r="D141">
            <v>20247515</v>
          </cell>
        </row>
        <row r="142">
          <cell r="D142">
            <v>225405070</v>
          </cell>
        </row>
        <row r="143">
          <cell r="D143">
            <v>468453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15420336</v>
          </cell>
        </row>
        <row r="22">
          <cell r="D22">
            <v>399645726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view="pageBreakPreview" topLeftCell="A28" zoomScale="98" zoomScaleNormal="120" zoomScaleSheetLayoutView="98" workbookViewId="0">
      <selection activeCell="F35" sqref="F35"/>
    </sheetView>
  </sheetViews>
  <sheetFormatPr defaultColWidth="9.140625" defaultRowHeight="12.75" x14ac:dyDescent="0.2"/>
  <cols>
    <col min="1" max="1" width="4.28515625" style="23" customWidth="1"/>
    <col min="2" max="2" width="44" style="1" customWidth="1"/>
    <col min="3" max="3" width="14.7109375" style="2" customWidth="1"/>
    <col min="4" max="4" width="14.28515625" style="3" bestFit="1" customWidth="1"/>
    <col min="5" max="15" width="13.85546875" style="3" customWidth="1"/>
    <col min="16" max="16" width="16.28515625" style="2" customWidth="1"/>
    <col min="17" max="16384" width="9.140625" style="4"/>
  </cols>
  <sheetData>
    <row r="1" spans="1:17" ht="15.75" x14ac:dyDescent="0.2">
      <c r="M1" s="30"/>
      <c r="N1" s="30"/>
      <c r="O1" s="31" t="s">
        <v>48</v>
      </c>
    </row>
    <row r="2" spans="1:17" ht="15.75" x14ac:dyDescent="0.2">
      <c r="K2" s="35" t="s">
        <v>53</v>
      </c>
      <c r="L2" s="35"/>
      <c r="M2" s="35"/>
      <c r="N2" s="35"/>
      <c r="O2" s="35"/>
    </row>
    <row r="3" spans="1:17" s="5" customFormat="1" ht="21" customHeight="1" x14ac:dyDescent="0.2">
      <c r="A3" s="24"/>
      <c r="B3" s="33" t="s">
        <v>52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7" ht="16.5" customHeight="1" x14ac:dyDescent="0.2">
      <c r="M4" s="32"/>
      <c r="N4" s="32"/>
      <c r="O4" s="29" t="s">
        <v>40</v>
      </c>
    </row>
    <row r="5" spans="1:17" s="2" customFormat="1" ht="26.25" customHeight="1" x14ac:dyDescent="0.2">
      <c r="A5" s="9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9" t="s">
        <v>11</v>
      </c>
      <c r="N5" s="9" t="s">
        <v>12</v>
      </c>
      <c r="O5" s="9" t="s">
        <v>13</v>
      </c>
    </row>
    <row r="6" spans="1:17" s="6" customFormat="1" ht="18" customHeight="1" x14ac:dyDescent="0.2">
      <c r="A6" s="9"/>
      <c r="B6" s="10" t="s">
        <v>17</v>
      </c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2"/>
    </row>
    <row r="7" spans="1:17" s="6" customFormat="1" ht="18" customHeight="1" x14ac:dyDescent="0.2">
      <c r="A7" s="25">
        <v>1</v>
      </c>
      <c r="B7" s="13" t="s">
        <v>16</v>
      </c>
      <c r="C7" s="14">
        <f>[1]Munka1!$D$164</f>
        <v>67690330</v>
      </c>
      <c r="D7" s="8">
        <f>$C$7/12</f>
        <v>5640860.833333333</v>
      </c>
      <c r="E7" s="8">
        <f t="shared" ref="E7:O7" si="0">$C$7/12</f>
        <v>5640860.833333333</v>
      </c>
      <c r="F7" s="8">
        <f t="shared" si="0"/>
        <v>5640860.833333333</v>
      </c>
      <c r="G7" s="8">
        <f t="shared" si="0"/>
        <v>5640860.833333333</v>
      </c>
      <c r="H7" s="8">
        <f t="shared" si="0"/>
        <v>5640860.833333333</v>
      </c>
      <c r="I7" s="8">
        <f t="shared" si="0"/>
        <v>5640860.833333333</v>
      </c>
      <c r="J7" s="8">
        <f t="shared" si="0"/>
        <v>5640860.833333333</v>
      </c>
      <c r="K7" s="8">
        <f t="shared" si="0"/>
        <v>5640860.833333333</v>
      </c>
      <c r="L7" s="8">
        <f t="shared" si="0"/>
        <v>5640860.833333333</v>
      </c>
      <c r="M7" s="8">
        <f t="shared" si="0"/>
        <v>5640860.833333333</v>
      </c>
      <c r="N7" s="8">
        <f t="shared" si="0"/>
        <v>5640860.833333333</v>
      </c>
      <c r="O7" s="8">
        <f t="shared" si="0"/>
        <v>5640860.833333333</v>
      </c>
      <c r="P7" s="2">
        <f>SUM(D7:O7)-C7</f>
        <v>0</v>
      </c>
    </row>
    <row r="8" spans="1:17" s="6" customFormat="1" ht="18" customHeight="1" x14ac:dyDescent="0.2">
      <c r="A8" s="25">
        <v>2</v>
      </c>
      <c r="B8" s="13" t="s">
        <v>27</v>
      </c>
      <c r="C8" s="14">
        <f>[1]Munka1!$D$163</f>
        <v>66490048</v>
      </c>
      <c r="D8" s="8"/>
      <c r="E8" s="8"/>
      <c r="F8" s="8">
        <f>C8/2</f>
        <v>33245024</v>
      </c>
      <c r="G8" s="8"/>
      <c r="H8" s="8"/>
      <c r="I8" s="8"/>
      <c r="J8" s="8"/>
      <c r="K8" s="8"/>
      <c r="L8" s="8">
        <f>C8/2</f>
        <v>33245024</v>
      </c>
      <c r="M8" s="8"/>
      <c r="N8" s="8"/>
      <c r="O8" s="8"/>
      <c r="P8" s="2">
        <f t="shared" ref="P8:P40" si="1">SUM(D8:O8)-C8</f>
        <v>0</v>
      </c>
    </row>
    <row r="9" spans="1:17" s="6" customFormat="1" ht="27.75" customHeight="1" x14ac:dyDescent="0.2">
      <c r="A9" s="25">
        <v>3</v>
      </c>
      <c r="B9" s="15" t="s">
        <v>46</v>
      </c>
      <c r="C9" s="14">
        <f>[1]Munka1!$D$161</f>
        <v>559442981</v>
      </c>
      <c r="D9" s="8">
        <f>$C$9/12</f>
        <v>46620248.416666664</v>
      </c>
      <c r="E9" s="8">
        <f t="shared" ref="E9:O9" si="2">$C$9/12</f>
        <v>46620248.416666664</v>
      </c>
      <c r="F9" s="8">
        <f t="shared" si="2"/>
        <v>46620248.416666664</v>
      </c>
      <c r="G9" s="8">
        <f t="shared" si="2"/>
        <v>46620248.416666664</v>
      </c>
      <c r="H9" s="8">
        <f t="shared" si="2"/>
        <v>46620248.416666664</v>
      </c>
      <c r="I9" s="8">
        <f t="shared" si="2"/>
        <v>46620248.416666664</v>
      </c>
      <c r="J9" s="8">
        <f t="shared" si="2"/>
        <v>46620248.416666664</v>
      </c>
      <c r="K9" s="8">
        <f t="shared" si="2"/>
        <v>46620248.416666664</v>
      </c>
      <c r="L9" s="8">
        <f t="shared" si="2"/>
        <v>46620248.416666664</v>
      </c>
      <c r="M9" s="8">
        <f t="shared" si="2"/>
        <v>46620248.416666664</v>
      </c>
      <c r="N9" s="8">
        <f t="shared" si="2"/>
        <v>46620248.416666664</v>
      </c>
      <c r="O9" s="8">
        <f t="shared" si="2"/>
        <v>46620248.416666664</v>
      </c>
      <c r="P9" s="2">
        <f t="shared" si="1"/>
        <v>0</v>
      </c>
    </row>
    <row r="10" spans="1:17" s="6" customFormat="1" ht="17.25" customHeight="1" x14ac:dyDescent="0.2">
      <c r="A10" s="25">
        <v>4</v>
      </c>
      <c r="B10" s="15" t="s">
        <v>28</v>
      </c>
      <c r="C10" s="14">
        <f>[1]Munka1!$D$166</f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2">
        <f t="shared" si="1"/>
        <v>0</v>
      </c>
    </row>
    <row r="11" spans="1:17" s="6" customFormat="1" ht="27" customHeight="1" x14ac:dyDescent="0.2">
      <c r="A11" s="9"/>
      <c r="B11" s="10" t="s">
        <v>18</v>
      </c>
      <c r="C11" s="14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>
        <f t="shared" si="1"/>
        <v>0</v>
      </c>
    </row>
    <row r="12" spans="1:17" s="6" customFormat="1" ht="18" customHeight="1" x14ac:dyDescent="0.2">
      <c r="A12" s="9"/>
      <c r="B12" s="10" t="s">
        <v>19</v>
      </c>
      <c r="C12" s="1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2"/>
    </row>
    <row r="13" spans="1:17" s="6" customFormat="1" ht="18" customHeight="1" x14ac:dyDescent="0.2">
      <c r="A13" s="25">
        <v>5</v>
      </c>
      <c r="B13" s="15" t="s">
        <v>20</v>
      </c>
      <c r="C13" s="14">
        <f>[1]Munka1!$D$165</f>
        <v>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2">
        <f t="shared" si="1"/>
        <v>0</v>
      </c>
    </row>
    <row r="14" spans="1:17" s="6" customFormat="1" ht="26.25" customHeight="1" x14ac:dyDescent="0.2">
      <c r="A14" s="25">
        <v>6</v>
      </c>
      <c r="B14" s="15" t="s">
        <v>47</v>
      </c>
      <c r="C14" s="14">
        <f>[1]Munka1!$D$162</f>
        <v>214666477</v>
      </c>
      <c r="D14" s="8">
        <f>$C$14/12</f>
        <v>17888873.083333332</v>
      </c>
      <c r="E14" s="8">
        <f t="shared" ref="E14:O14" si="3">$C$14/12</f>
        <v>17888873.083333332</v>
      </c>
      <c r="F14" s="8">
        <f t="shared" si="3"/>
        <v>17888873.083333332</v>
      </c>
      <c r="G14" s="8">
        <f t="shared" si="3"/>
        <v>17888873.083333332</v>
      </c>
      <c r="H14" s="8">
        <f t="shared" si="3"/>
        <v>17888873.083333332</v>
      </c>
      <c r="I14" s="8">
        <f t="shared" si="3"/>
        <v>17888873.083333332</v>
      </c>
      <c r="J14" s="8">
        <f t="shared" si="3"/>
        <v>17888873.083333332</v>
      </c>
      <c r="K14" s="8">
        <f t="shared" si="3"/>
        <v>17888873.083333332</v>
      </c>
      <c r="L14" s="8">
        <f t="shared" si="3"/>
        <v>17888873.083333332</v>
      </c>
      <c r="M14" s="8">
        <f t="shared" si="3"/>
        <v>17888873.083333332</v>
      </c>
      <c r="N14" s="8">
        <f t="shared" si="3"/>
        <v>17888873.083333332</v>
      </c>
      <c r="O14" s="8">
        <f t="shared" si="3"/>
        <v>17888873.083333332</v>
      </c>
      <c r="P14" s="2">
        <f t="shared" si="1"/>
        <v>0</v>
      </c>
    </row>
    <row r="15" spans="1:17" s="6" customFormat="1" ht="18" customHeight="1" x14ac:dyDescent="0.2">
      <c r="A15" s="25">
        <v>7</v>
      </c>
      <c r="B15" s="15" t="s">
        <v>29</v>
      </c>
      <c r="C15" s="14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2">
        <f t="shared" si="1"/>
        <v>0</v>
      </c>
      <c r="Q15" s="4"/>
    </row>
    <row r="16" spans="1:17" ht="18" customHeight="1" x14ac:dyDescent="0.2">
      <c r="A16" s="9"/>
      <c r="B16" s="10" t="s">
        <v>30</v>
      </c>
      <c r="C16" s="14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">
        <f t="shared" si="1"/>
        <v>0</v>
      </c>
    </row>
    <row r="17" spans="1:17" ht="18" customHeight="1" x14ac:dyDescent="0.2">
      <c r="A17" s="25">
        <v>8</v>
      </c>
      <c r="B17" s="15" t="s">
        <v>32</v>
      </c>
      <c r="C17" s="14">
        <f>[2]Munka1!$D$66</f>
        <v>399645726</v>
      </c>
      <c r="D17" s="8">
        <f>$C$17/12</f>
        <v>33303810.5</v>
      </c>
      <c r="E17" s="8">
        <f t="shared" ref="E17:O17" si="4">$C$17/12</f>
        <v>33303810.5</v>
      </c>
      <c r="F17" s="8">
        <f t="shared" si="4"/>
        <v>33303810.5</v>
      </c>
      <c r="G17" s="8">
        <f t="shared" si="4"/>
        <v>33303810.5</v>
      </c>
      <c r="H17" s="8">
        <f t="shared" si="4"/>
        <v>33303810.5</v>
      </c>
      <c r="I17" s="8">
        <f t="shared" si="4"/>
        <v>33303810.5</v>
      </c>
      <c r="J17" s="8">
        <f t="shared" si="4"/>
        <v>33303810.5</v>
      </c>
      <c r="K17" s="8">
        <f t="shared" si="4"/>
        <v>33303810.5</v>
      </c>
      <c r="L17" s="8">
        <f t="shared" si="4"/>
        <v>33303810.5</v>
      </c>
      <c r="M17" s="8">
        <f t="shared" si="4"/>
        <v>33303810.5</v>
      </c>
      <c r="N17" s="8">
        <f t="shared" si="4"/>
        <v>33303810.5</v>
      </c>
      <c r="O17" s="8">
        <f t="shared" si="4"/>
        <v>33303810.5</v>
      </c>
      <c r="P17" s="2">
        <f t="shared" si="1"/>
        <v>0</v>
      </c>
    </row>
    <row r="18" spans="1:17" ht="18" customHeight="1" x14ac:dyDescent="0.2">
      <c r="A18" s="25">
        <v>9</v>
      </c>
      <c r="B18" s="15" t="s">
        <v>31</v>
      </c>
      <c r="C18" s="14">
        <f>[2]Munka1!$D$17</f>
        <v>64996054</v>
      </c>
      <c r="D18" s="8">
        <f>$C$18/6</f>
        <v>10832675.666666666</v>
      </c>
      <c r="E18" s="8">
        <f t="shared" ref="E18:I18" si="5">$C$18/6</f>
        <v>10832675.666666666</v>
      </c>
      <c r="F18" s="8">
        <f t="shared" si="5"/>
        <v>10832675.666666666</v>
      </c>
      <c r="G18" s="8">
        <f t="shared" si="5"/>
        <v>10832675.666666666</v>
      </c>
      <c r="H18" s="8">
        <f t="shared" si="5"/>
        <v>10832675.666666666</v>
      </c>
      <c r="I18" s="8">
        <f t="shared" si="5"/>
        <v>10832675.666666666</v>
      </c>
      <c r="J18" s="8"/>
      <c r="K18" s="8"/>
      <c r="L18" s="8"/>
      <c r="M18" s="8"/>
      <c r="N18" s="8"/>
      <c r="O18" s="8"/>
      <c r="P18" s="2">
        <f t="shared" si="1"/>
        <v>0</v>
      </c>
    </row>
    <row r="19" spans="1:17" s="6" customFormat="1" ht="18" customHeight="1" x14ac:dyDescent="0.2">
      <c r="A19" s="25">
        <v>10</v>
      </c>
      <c r="B19" s="15" t="s">
        <v>33</v>
      </c>
      <c r="C19" s="14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2">
        <f t="shared" si="1"/>
        <v>0</v>
      </c>
    </row>
    <row r="20" spans="1:17" s="6" customFormat="1" ht="18" customHeight="1" x14ac:dyDescent="0.2">
      <c r="A20" s="25">
        <v>11</v>
      </c>
      <c r="B20" s="15" t="s">
        <v>45</v>
      </c>
      <c r="C20" s="14">
        <f>[2]Munka1!$D$64</f>
        <v>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f>C20-F20-H20-J20</f>
        <v>0</v>
      </c>
      <c r="O20" s="8"/>
      <c r="P20" s="2">
        <f t="shared" si="1"/>
        <v>0</v>
      </c>
    </row>
    <row r="21" spans="1:17" s="6" customFormat="1" ht="28.15" customHeight="1" x14ac:dyDescent="0.2">
      <c r="A21" s="25">
        <v>12</v>
      </c>
      <c r="B21" s="15" t="s">
        <v>49</v>
      </c>
      <c r="C21" s="14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2">
        <f t="shared" si="1"/>
        <v>0</v>
      </c>
    </row>
    <row r="22" spans="1:17" s="6" customFormat="1" ht="22.5" customHeight="1" x14ac:dyDescent="0.2">
      <c r="A22" s="26">
        <v>13</v>
      </c>
      <c r="B22" s="16" t="s">
        <v>42</v>
      </c>
      <c r="C22" s="18">
        <f>SUM(C7:C21)</f>
        <v>1372931616</v>
      </c>
      <c r="D22" s="18">
        <f>SUM(D7:D21)</f>
        <v>114286468.5</v>
      </c>
      <c r="E22" s="18">
        <f t="shared" ref="E22:O22" si="6">SUM(E7:E21)</f>
        <v>114286468.5</v>
      </c>
      <c r="F22" s="18">
        <f t="shared" si="6"/>
        <v>147531492.49999997</v>
      </c>
      <c r="G22" s="18">
        <f t="shared" si="6"/>
        <v>114286468.5</v>
      </c>
      <c r="H22" s="18">
        <f t="shared" si="6"/>
        <v>114286468.5</v>
      </c>
      <c r="I22" s="18">
        <f t="shared" si="6"/>
        <v>114286468.5</v>
      </c>
      <c r="J22" s="18">
        <f t="shared" si="6"/>
        <v>103453792.83333333</v>
      </c>
      <c r="K22" s="18">
        <f t="shared" si="6"/>
        <v>103453792.83333333</v>
      </c>
      <c r="L22" s="18">
        <f t="shared" si="6"/>
        <v>136698816.83333331</v>
      </c>
      <c r="M22" s="18">
        <f t="shared" si="6"/>
        <v>103453792.83333333</v>
      </c>
      <c r="N22" s="18">
        <f t="shared" si="6"/>
        <v>103453792.83333333</v>
      </c>
      <c r="O22" s="18">
        <f t="shared" si="6"/>
        <v>103453792.83333333</v>
      </c>
      <c r="P22" s="2">
        <f t="shared" si="1"/>
        <v>0</v>
      </c>
      <c r="Q22" s="4"/>
    </row>
    <row r="23" spans="1:17" x14ac:dyDescent="0.2">
      <c r="A23" s="27"/>
      <c r="B23" s="19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">
        <f t="shared" si="1"/>
        <v>0</v>
      </c>
    </row>
    <row r="24" spans="1:17" s="2" customFormat="1" ht="23.25" customHeight="1" x14ac:dyDescent="0.2">
      <c r="A24" s="9"/>
      <c r="B24" s="9" t="s">
        <v>14</v>
      </c>
      <c r="C24" s="9" t="s">
        <v>15</v>
      </c>
      <c r="D24" s="9" t="s">
        <v>2</v>
      </c>
      <c r="E24" s="9" t="s">
        <v>3</v>
      </c>
      <c r="F24" s="9" t="s">
        <v>4</v>
      </c>
      <c r="G24" s="9" t="s">
        <v>5</v>
      </c>
      <c r="H24" s="9" t="s">
        <v>6</v>
      </c>
      <c r="I24" s="9" t="s">
        <v>7</v>
      </c>
      <c r="J24" s="9" t="s">
        <v>8</v>
      </c>
      <c r="K24" s="9" t="s">
        <v>9</v>
      </c>
      <c r="L24" s="9" t="s">
        <v>10</v>
      </c>
      <c r="M24" s="9" t="s">
        <v>11</v>
      </c>
      <c r="N24" s="9" t="s">
        <v>12</v>
      </c>
      <c r="O24" s="9" t="s">
        <v>13</v>
      </c>
    </row>
    <row r="25" spans="1:17" ht="18" customHeight="1" x14ac:dyDescent="0.2">
      <c r="A25" s="9"/>
      <c r="B25" s="10" t="s">
        <v>24</v>
      </c>
      <c r="C25" s="20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">
        <f t="shared" si="1"/>
        <v>0</v>
      </c>
    </row>
    <row r="26" spans="1:17" ht="18" customHeight="1" x14ac:dyDescent="0.2">
      <c r="A26" s="25">
        <v>14</v>
      </c>
      <c r="B26" s="15" t="s">
        <v>34</v>
      </c>
      <c r="C26" s="14">
        <f>[3]Munka1!$F$428</f>
        <v>401134457</v>
      </c>
      <c r="D26" s="8">
        <f>$C$26/12</f>
        <v>33427871.416666668</v>
      </c>
      <c r="E26" s="8">
        <f t="shared" ref="E26:O26" si="7">$C$26/12</f>
        <v>33427871.416666668</v>
      </c>
      <c r="F26" s="8">
        <f t="shared" si="7"/>
        <v>33427871.416666668</v>
      </c>
      <c r="G26" s="8">
        <f t="shared" si="7"/>
        <v>33427871.416666668</v>
      </c>
      <c r="H26" s="8">
        <f t="shared" si="7"/>
        <v>33427871.416666668</v>
      </c>
      <c r="I26" s="8">
        <f t="shared" si="7"/>
        <v>33427871.416666668</v>
      </c>
      <c r="J26" s="8">
        <f t="shared" si="7"/>
        <v>33427871.416666668</v>
      </c>
      <c r="K26" s="8">
        <f t="shared" si="7"/>
        <v>33427871.416666668</v>
      </c>
      <c r="L26" s="8">
        <f t="shared" si="7"/>
        <v>33427871.416666668</v>
      </c>
      <c r="M26" s="8">
        <f t="shared" si="7"/>
        <v>33427871.416666668</v>
      </c>
      <c r="N26" s="8">
        <f t="shared" si="7"/>
        <v>33427871.416666668</v>
      </c>
      <c r="O26" s="8">
        <f t="shared" si="7"/>
        <v>33427871.416666668</v>
      </c>
      <c r="P26" s="2">
        <f t="shared" si="1"/>
        <v>0</v>
      </c>
    </row>
    <row r="27" spans="1:17" ht="15" x14ac:dyDescent="0.2">
      <c r="A27" s="25">
        <v>15</v>
      </c>
      <c r="B27" s="15" t="s">
        <v>26</v>
      </c>
      <c r="C27" s="14">
        <f>[3]Munka1!$G$428</f>
        <v>51720882</v>
      </c>
      <c r="D27" s="8">
        <f>$C$27/12</f>
        <v>4310073.5</v>
      </c>
      <c r="E27" s="8">
        <f t="shared" ref="E27:O27" si="8">$C$27/12</f>
        <v>4310073.5</v>
      </c>
      <c r="F27" s="8">
        <f t="shared" si="8"/>
        <v>4310073.5</v>
      </c>
      <c r="G27" s="8">
        <f t="shared" si="8"/>
        <v>4310073.5</v>
      </c>
      <c r="H27" s="8">
        <f t="shared" si="8"/>
        <v>4310073.5</v>
      </c>
      <c r="I27" s="8">
        <f t="shared" si="8"/>
        <v>4310073.5</v>
      </c>
      <c r="J27" s="8">
        <f t="shared" si="8"/>
        <v>4310073.5</v>
      </c>
      <c r="K27" s="8">
        <f t="shared" si="8"/>
        <v>4310073.5</v>
      </c>
      <c r="L27" s="8">
        <f t="shared" si="8"/>
        <v>4310073.5</v>
      </c>
      <c r="M27" s="8">
        <f t="shared" si="8"/>
        <v>4310073.5</v>
      </c>
      <c r="N27" s="8">
        <f t="shared" si="8"/>
        <v>4310073.5</v>
      </c>
      <c r="O27" s="8">
        <f t="shared" si="8"/>
        <v>4310073.5</v>
      </c>
      <c r="P27" s="2">
        <f t="shared" si="1"/>
        <v>0</v>
      </c>
    </row>
    <row r="28" spans="1:17" ht="18" customHeight="1" x14ac:dyDescent="0.2">
      <c r="A28" s="25">
        <v>16</v>
      </c>
      <c r="B28" s="15" t="s">
        <v>35</v>
      </c>
      <c r="C28" s="14">
        <f>[3]Munka1!$H$428</f>
        <v>211609439</v>
      </c>
      <c r="D28" s="8">
        <f>$C$28/12</f>
        <v>17634119.916666668</v>
      </c>
      <c r="E28" s="8">
        <f t="shared" ref="E28:O28" si="9">$C$28/12</f>
        <v>17634119.916666668</v>
      </c>
      <c r="F28" s="8">
        <f t="shared" si="9"/>
        <v>17634119.916666668</v>
      </c>
      <c r="G28" s="8">
        <f t="shared" si="9"/>
        <v>17634119.916666668</v>
      </c>
      <c r="H28" s="8">
        <f t="shared" si="9"/>
        <v>17634119.916666668</v>
      </c>
      <c r="I28" s="8">
        <f t="shared" si="9"/>
        <v>17634119.916666668</v>
      </c>
      <c r="J28" s="8">
        <f t="shared" si="9"/>
        <v>17634119.916666668</v>
      </c>
      <c r="K28" s="8">
        <f t="shared" si="9"/>
        <v>17634119.916666668</v>
      </c>
      <c r="L28" s="8">
        <f t="shared" si="9"/>
        <v>17634119.916666668</v>
      </c>
      <c r="M28" s="8">
        <f t="shared" si="9"/>
        <v>17634119.916666668</v>
      </c>
      <c r="N28" s="8">
        <f t="shared" si="9"/>
        <v>17634119.916666668</v>
      </c>
      <c r="O28" s="8">
        <f t="shared" si="9"/>
        <v>17634119.916666668</v>
      </c>
      <c r="P28" s="2">
        <f t="shared" si="1"/>
        <v>0</v>
      </c>
    </row>
    <row r="29" spans="1:17" ht="18" customHeight="1" x14ac:dyDescent="0.2">
      <c r="A29" s="25">
        <v>17</v>
      </c>
      <c r="B29" s="15" t="s">
        <v>21</v>
      </c>
      <c r="C29" s="14">
        <f>[3]Munka1!$I$428</f>
        <v>24921866</v>
      </c>
      <c r="D29" s="8">
        <f>$C$29/12</f>
        <v>2076822.1666666667</v>
      </c>
      <c r="E29" s="8">
        <f t="shared" ref="E29:O29" si="10">$C$29/12</f>
        <v>2076822.1666666667</v>
      </c>
      <c r="F29" s="8">
        <f t="shared" si="10"/>
        <v>2076822.1666666667</v>
      </c>
      <c r="G29" s="8">
        <f t="shared" si="10"/>
        <v>2076822.1666666667</v>
      </c>
      <c r="H29" s="8">
        <f t="shared" si="10"/>
        <v>2076822.1666666667</v>
      </c>
      <c r="I29" s="8">
        <f t="shared" si="10"/>
        <v>2076822.1666666667</v>
      </c>
      <c r="J29" s="8">
        <f t="shared" si="10"/>
        <v>2076822.1666666667</v>
      </c>
      <c r="K29" s="8">
        <f t="shared" si="10"/>
        <v>2076822.1666666667</v>
      </c>
      <c r="L29" s="8">
        <f t="shared" si="10"/>
        <v>2076822.1666666667</v>
      </c>
      <c r="M29" s="8">
        <f t="shared" si="10"/>
        <v>2076822.1666666667</v>
      </c>
      <c r="N29" s="8">
        <f t="shared" si="10"/>
        <v>2076822.1666666667</v>
      </c>
      <c r="O29" s="8">
        <f t="shared" si="10"/>
        <v>2076822.1666666667</v>
      </c>
      <c r="P29" s="2">
        <f t="shared" si="1"/>
        <v>0</v>
      </c>
    </row>
    <row r="30" spans="1:17" ht="18" customHeight="1" x14ac:dyDescent="0.2">
      <c r="A30" s="25">
        <v>18</v>
      </c>
      <c r="B30" s="15" t="s">
        <v>25</v>
      </c>
      <c r="C30" s="14">
        <f>[3]Munka1!$J$428</f>
        <v>22357872</v>
      </c>
      <c r="D30" s="8">
        <f>$C$30/12</f>
        <v>1863156</v>
      </c>
      <c r="E30" s="8">
        <f t="shared" ref="E30:O30" si="11">$C$30/12</f>
        <v>1863156</v>
      </c>
      <c r="F30" s="8">
        <f t="shared" si="11"/>
        <v>1863156</v>
      </c>
      <c r="G30" s="8">
        <f t="shared" si="11"/>
        <v>1863156</v>
      </c>
      <c r="H30" s="8">
        <f t="shared" si="11"/>
        <v>1863156</v>
      </c>
      <c r="I30" s="8">
        <f t="shared" si="11"/>
        <v>1863156</v>
      </c>
      <c r="J30" s="8">
        <f t="shared" si="11"/>
        <v>1863156</v>
      </c>
      <c r="K30" s="8">
        <f t="shared" si="11"/>
        <v>1863156</v>
      </c>
      <c r="L30" s="8">
        <f t="shared" si="11"/>
        <v>1863156</v>
      </c>
      <c r="M30" s="8">
        <f t="shared" si="11"/>
        <v>1863156</v>
      </c>
      <c r="N30" s="8">
        <f t="shared" si="11"/>
        <v>1863156</v>
      </c>
      <c r="O30" s="8">
        <f t="shared" si="11"/>
        <v>1863156</v>
      </c>
      <c r="P30" s="2">
        <f t="shared" si="1"/>
        <v>0</v>
      </c>
    </row>
    <row r="31" spans="1:17" ht="18" customHeight="1" x14ac:dyDescent="0.2">
      <c r="A31" s="9"/>
      <c r="B31" s="10" t="s">
        <v>36</v>
      </c>
      <c r="C31" s="14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7" ht="18" customHeight="1" x14ac:dyDescent="0.2">
      <c r="A32" s="25">
        <v>19</v>
      </c>
      <c r="B32" s="15" t="s">
        <v>23</v>
      </c>
      <c r="C32" s="14">
        <f>[4]Munka1!$D$141</f>
        <v>20247515</v>
      </c>
      <c r="D32" s="8"/>
      <c r="E32" s="8">
        <f>C32/2</f>
        <v>10123757.5</v>
      </c>
      <c r="F32" s="8"/>
      <c r="G32" s="8"/>
      <c r="H32" s="8"/>
      <c r="I32" s="8">
        <f>C32/2</f>
        <v>10123757.5</v>
      </c>
      <c r="J32" s="8"/>
      <c r="K32" s="8"/>
      <c r="L32" s="8"/>
      <c r="M32" s="8"/>
      <c r="N32" s="8"/>
      <c r="O32" s="8"/>
      <c r="P32" s="2">
        <f t="shared" si="1"/>
        <v>0</v>
      </c>
    </row>
    <row r="33" spans="1:16" ht="18" customHeight="1" x14ac:dyDescent="0.2">
      <c r="A33" s="25">
        <v>20</v>
      </c>
      <c r="B33" s="15" t="s">
        <v>22</v>
      </c>
      <c r="C33" s="14">
        <f>[4]Munka1!$D$142</f>
        <v>225405070</v>
      </c>
      <c r="D33" s="8"/>
      <c r="E33" s="8"/>
      <c r="F33" s="8"/>
      <c r="G33" s="8">
        <f>C33/4</f>
        <v>56351267.5</v>
      </c>
      <c r="H33" s="8"/>
      <c r="I33" s="8">
        <f>C33/4</f>
        <v>56351267.5</v>
      </c>
      <c r="J33" s="8"/>
      <c r="K33" s="8"/>
      <c r="L33" s="8">
        <f>C33/4</f>
        <v>56351267.5</v>
      </c>
      <c r="M33" s="8"/>
      <c r="N33" s="8"/>
      <c r="O33" s="8">
        <f>C33/4</f>
        <v>56351267.5</v>
      </c>
      <c r="P33" s="2">
        <f t="shared" si="1"/>
        <v>0</v>
      </c>
    </row>
    <row r="34" spans="1:16" ht="18" customHeight="1" x14ac:dyDescent="0.2">
      <c r="A34" s="25">
        <v>21</v>
      </c>
      <c r="B34" s="15" t="s">
        <v>37</v>
      </c>
      <c r="C34" s="14">
        <f>[4]Munka1!$D$143</f>
        <v>468453</v>
      </c>
      <c r="D34" s="8"/>
      <c r="E34" s="8"/>
      <c r="F34" s="8"/>
      <c r="G34" s="8"/>
      <c r="H34" s="8"/>
      <c r="I34" s="8">
        <f>C34</f>
        <v>468453</v>
      </c>
      <c r="J34" s="8"/>
      <c r="K34" s="8"/>
      <c r="L34" s="8"/>
      <c r="M34" s="8"/>
      <c r="N34" s="8"/>
      <c r="O34" s="8"/>
      <c r="P34" s="2">
        <f t="shared" si="1"/>
        <v>0</v>
      </c>
    </row>
    <row r="35" spans="1:16" ht="18" customHeight="1" x14ac:dyDescent="0.2">
      <c r="A35" s="9"/>
      <c r="B35" s="10" t="s">
        <v>38</v>
      </c>
      <c r="C35" s="14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2">
        <f t="shared" si="1"/>
        <v>0</v>
      </c>
    </row>
    <row r="36" spans="1:16" ht="18" customHeight="1" x14ac:dyDescent="0.2">
      <c r="A36" s="25">
        <v>22</v>
      </c>
      <c r="B36" s="15" t="s">
        <v>32</v>
      </c>
      <c r="C36" s="14">
        <f>[5]Munka1!$D$22</f>
        <v>399645726</v>
      </c>
      <c r="D36" s="8">
        <f>$C$36/12</f>
        <v>33303810.5</v>
      </c>
      <c r="E36" s="8">
        <f t="shared" ref="E36:O36" si="12">$C$36/12</f>
        <v>33303810.5</v>
      </c>
      <c r="F36" s="8">
        <f t="shared" si="12"/>
        <v>33303810.5</v>
      </c>
      <c r="G36" s="8">
        <f t="shared" si="12"/>
        <v>33303810.5</v>
      </c>
      <c r="H36" s="8">
        <f t="shared" si="12"/>
        <v>33303810.5</v>
      </c>
      <c r="I36" s="8">
        <f t="shared" si="12"/>
        <v>33303810.5</v>
      </c>
      <c r="J36" s="8">
        <f t="shared" si="12"/>
        <v>33303810.5</v>
      </c>
      <c r="K36" s="8">
        <f t="shared" si="12"/>
        <v>33303810.5</v>
      </c>
      <c r="L36" s="8">
        <f t="shared" si="12"/>
        <v>33303810.5</v>
      </c>
      <c r="M36" s="8">
        <f t="shared" si="12"/>
        <v>33303810.5</v>
      </c>
      <c r="N36" s="8">
        <f t="shared" si="12"/>
        <v>33303810.5</v>
      </c>
      <c r="O36" s="8">
        <f t="shared" si="12"/>
        <v>33303810.5</v>
      </c>
      <c r="P36" s="2">
        <f t="shared" si="1"/>
        <v>0</v>
      </c>
    </row>
    <row r="37" spans="1:16" ht="18" customHeight="1" x14ac:dyDescent="0.2">
      <c r="A37" s="25">
        <v>23</v>
      </c>
      <c r="B37" s="15" t="s">
        <v>41</v>
      </c>
      <c r="C37" s="14">
        <f>[5]Munka1!$D$17</f>
        <v>15420336</v>
      </c>
      <c r="D37" s="8">
        <f>C37</f>
        <v>15420336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2">
        <f t="shared" si="1"/>
        <v>0</v>
      </c>
    </row>
    <row r="38" spans="1:16" ht="18" customHeight="1" x14ac:dyDescent="0.2">
      <c r="A38" s="25">
        <v>24</v>
      </c>
      <c r="B38" s="15" t="s">
        <v>39</v>
      </c>
      <c r="C38" s="14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2">
        <f t="shared" si="1"/>
        <v>0</v>
      </c>
    </row>
    <row r="39" spans="1:16" ht="18" customHeight="1" x14ac:dyDescent="0.2">
      <c r="A39" s="25">
        <v>25</v>
      </c>
      <c r="B39" s="15" t="s">
        <v>51</v>
      </c>
      <c r="C39" s="1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">
        <f t="shared" si="1"/>
        <v>0</v>
      </c>
    </row>
    <row r="40" spans="1:16" s="7" customFormat="1" ht="25.5" customHeight="1" x14ac:dyDescent="0.25">
      <c r="A40" s="28">
        <v>26</v>
      </c>
      <c r="B40" s="22" t="s">
        <v>43</v>
      </c>
      <c r="C40" s="17">
        <f>SUM(C25:C39)</f>
        <v>1372931616</v>
      </c>
      <c r="D40" s="17">
        <f t="shared" ref="D40:O40" si="13">SUM(D25:D39)</f>
        <v>108036189.5</v>
      </c>
      <c r="E40" s="17">
        <f t="shared" si="13"/>
        <v>102739611</v>
      </c>
      <c r="F40" s="17">
        <f t="shared" si="13"/>
        <v>92615853.5</v>
      </c>
      <c r="G40" s="17">
        <f t="shared" si="13"/>
        <v>148967121</v>
      </c>
      <c r="H40" s="17">
        <f t="shared" si="13"/>
        <v>92615853.5</v>
      </c>
      <c r="I40" s="17">
        <f t="shared" si="13"/>
        <v>159559331.5</v>
      </c>
      <c r="J40" s="17">
        <f t="shared" si="13"/>
        <v>92615853.5</v>
      </c>
      <c r="K40" s="17">
        <f t="shared" si="13"/>
        <v>92615853.5</v>
      </c>
      <c r="L40" s="17">
        <f t="shared" si="13"/>
        <v>148967121</v>
      </c>
      <c r="M40" s="17">
        <f t="shared" si="13"/>
        <v>92615853.5</v>
      </c>
      <c r="N40" s="17">
        <f t="shared" si="13"/>
        <v>92615853.5</v>
      </c>
      <c r="O40" s="17">
        <f t="shared" si="13"/>
        <v>148967121</v>
      </c>
      <c r="P40" s="2">
        <f t="shared" si="1"/>
        <v>0</v>
      </c>
    </row>
    <row r="41" spans="1:16" ht="18" customHeight="1" x14ac:dyDescent="0.2">
      <c r="A41" s="25"/>
      <c r="B41" s="15" t="s">
        <v>50</v>
      </c>
      <c r="C41" s="14"/>
      <c r="D41" s="8">
        <f>SUM(D22-D40)</f>
        <v>6250279</v>
      </c>
      <c r="E41" s="8">
        <f t="shared" ref="E41:O41" si="14">SUM(E22-E40)</f>
        <v>11546857.5</v>
      </c>
      <c r="F41" s="8">
        <f t="shared" si="14"/>
        <v>54915638.99999997</v>
      </c>
      <c r="G41" s="8">
        <f t="shared" si="14"/>
        <v>-34680652.5</v>
      </c>
      <c r="H41" s="8">
        <f t="shared" si="14"/>
        <v>21670615</v>
      </c>
      <c r="I41" s="8">
        <f t="shared" si="14"/>
        <v>-45272863</v>
      </c>
      <c r="J41" s="8">
        <f t="shared" si="14"/>
        <v>10837939.333333328</v>
      </c>
      <c r="K41" s="8">
        <f t="shared" si="14"/>
        <v>10837939.333333328</v>
      </c>
      <c r="L41" s="8">
        <f t="shared" si="14"/>
        <v>-12268304.166666687</v>
      </c>
      <c r="M41" s="8">
        <f t="shared" si="14"/>
        <v>10837939.333333328</v>
      </c>
      <c r="N41" s="8">
        <f t="shared" si="14"/>
        <v>10837939.333333328</v>
      </c>
      <c r="O41" s="8">
        <f t="shared" si="14"/>
        <v>-45513328.166666672</v>
      </c>
    </row>
    <row r="42" spans="1:16" ht="18" customHeight="1" x14ac:dyDescent="0.2">
      <c r="A42" s="25"/>
      <c r="B42" s="15" t="s">
        <v>44</v>
      </c>
      <c r="C42" s="14"/>
      <c r="D42" s="8">
        <f>SUM(D22-D40)</f>
        <v>6250279</v>
      </c>
      <c r="E42" s="8">
        <f>SUM(E22-E40)+D42</f>
        <v>17797136.5</v>
      </c>
      <c r="F42" s="8">
        <f t="shared" ref="F42:O42" si="15">SUM(F22-F40)+E42</f>
        <v>72712775.49999997</v>
      </c>
      <c r="G42" s="8">
        <f t="shared" si="15"/>
        <v>38032122.99999997</v>
      </c>
      <c r="H42" s="8">
        <f t="shared" si="15"/>
        <v>59702737.99999997</v>
      </c>
      <c r="I42" s="8">
        <f t="shared" si="15"/>
        <v>14429874.99999997</v>
      </c>
      <c r="J42" s="8">
        <f t="shared" si="15"/>
        <v>25267814.333333299</v>
      </c>
      <c r="K42" s="8">
        <f t="shared" si="15"/>
        <v>36105753.666666627</v>
      </c>
      <c r="L42" s="8">
        <f t="shared" si="15"/>
        <v>23837449.49999994</v>
      </c>
      <c r="M42" s="8">
        <f t="shared" si="15"/>
        <v>34675388.833333269</v>
      </c>
      <c r="N42" s="8">
        <f t="shared" si="15"/>
        <v>45513328.166666597</v>
      </c>
      <c r="O42" s="8">
        <f t="shared" si="15"/>
        <v>-7.4505805969238281E-8</v>
      </c>
    </row>
    <row r="43" spans="1:16" x14ac:dyDescent="0.2">
      <c r="C43" s="2">
        <f>SUM(C22-C40)</f>
        <v>0</v>
      </c>
    </row>
  </sheetData>
  <mergeCells count="3">
    <mergeCell ref="M4:N4"/>
    <mergeCell ref="B3:O3"/>
    <mergeCell ref="K2:O2"/>
  </mergeCells>
  <phoneticPr fontId="0" type="noConversion"/>
  <printOptions horizontalCentered="1" verticalCentered="1"/>
  <pageMargins left="0.55000000000000004" right="0.51" top="0.41" bottom="0.42" header="0.19685039370078741" footer="0.15748031496062992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2026-01-21T07:36:06Z</cp:lastPrinted>
  <dcterms:created xsi:type="dcterms:W3CDTF">2005-02-10T14:45:56Z</dcterms:created>
  <dcterms:modified xsi:type="dcterms:W3CDTF">2026-02-02T08:58:48Z</dcterms:modified>
</cp:coreProperties>
</file>