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BNB\home\KÖLTSÉGVETÉS\2025\2025. évi zárszámadás\"/>
    </mc:Choice>
  </mc:AlternateContent>
  <xr:revisionPtr revIDLastSave="0" documentId="13_ncr:1_{F6DF2627-200E-47CB-A809-1BFB2090C69E}" xr6:coauthVersionLast="47" xr6:coauthVersionMax="47" xr10:uidLastSave="{00000000-0000-0000-0000-000000000000}"/>
  <bookViews>
    <workbookView xWindow="-120" yWindow="-120" windowWidth="20730" windowHeight="11160" tabRatio="209" xr2:uid="{00000000-000D-0000-FFFF-FFFF00000000}"/>
  </bookViews>
  <sheets>
    <sheet name="Munka1" sheetId="1" r:id="rId1"/>
    <sheet name="Munka2" sheetId="2" r:id="rId2"/>
    <sheet name="Munka3" sheetId="3" r:id="rId3"/>
  </sheets>
  <externalReferences>
    <externalReference r:id="rId4"/>
    <externalReference r:id="rId5"/>
  </externalReferences>
  <definedNames>
    <definedName name="_xlnm.Print_Area" localSheetId="0">Munka1!$A$1:$J$39</definedName>
  </definedNames>
  <calcPr calcId="181029"/>
</workbook>
</file>

<file path=xl/calcChain.xml><?xml version="1.0" encoding="utf-8"?>
<calcChain xmlns="http://schemas.openxmlformats.org/spreadsheetml/2006/main">
  <c r="H26" i="1" l="1"/>
  <c r="H27" i="1"/>
  <c r="H28" i="1"/>
  <c r="H29" i="1"/>
  <c r="H30" i="1"/>
  <c r="H31" i="1"/>
  <c r="H32" i="1"/>
  <c r="H25" i="1"/>
  <c r="H14" i="1"/>
  <c r="H15" i="1"/>
  <c r="H16" i="1"/>
  <c r="H17" i="1"/>
  <c r="H18" i="1"/>
  <c r="H13" i="1"/>
  <c r="J29" i="1" l="1"/>
  <c r="J26" i="1"/>
  <c r="J28" i="1"/>
  <c r="J31" i="1"/>
  <c r="J14" i="1"/>
  <c r="J17" i="1"/>
  <c r="J18" i="1"/>
  <c r="J13" i="1"/>
  <c r="J27" i="1"/>
  <c r="J32" i="1"/>
  <c r="J15" i="1"/>
  <c r="J16" i="1"/>
  <c r="E21" i="1"/>
  <c r="E23" i="1" s="1"/>
  <c r="G21" i="1"/>
  <c r="H21" i="1"/>
  <c r="I21" i="1"/>
  <c r="E22" i="1"/>
  <c r="G22" i="1"/>
  <c r="I22" i="1"/>
  <c r="E35" i="1"/>
  <c r="G35" i="1"/>
  <c r="I35" i="1"/>
  <c r="E36" i="1"/>
  <c r="G36" i="1"/>
  <c r="I36" i="1"/>
  <c r="E37" i="1"/>
  <c r="G37" i="1"/>
  <c r="I37" i="1"/>
  <c r="E38" i="1"/>
  <c r="F38" i="1"/>
  <c r="G38" i="1"/>
  <c r="H38" i="1"/>
  <c r="I38" i="1"/>
  <c r="J38" i="1" s="1"/>
  <c r="E34" i="1"/>
  <c r="G34" i="1"/>
  <c r="I34" i="1"/>
  <c r="E19" i="1"/>
  <c r="E41" i="1" s="1"/>
  <c r="G19" i="1"/>
  <c r="I19" i="1"/>
  <c r="E39" i="1" l="1"/>
  <c r="I41" i="1"/>
  <c r="G41" i="1"/>
  <c r="G23" i="1"/>
  <c r="G39" i="1"/>
  <c r="I23" i="1"/>
  <c r="J21" i="1"/>
  <c r="L21" i="1"/>
  <c r="H35" i="1"/>
  <c r="J35" i="1" s="1"/>
  <c r="H37" i="1"/>
  <c r="J37" i="1" s="1"/>
  <c r="J30" i="1"/>
  <c r="J25" i="1"/>
  <c r="I39" i="1"/>
  <c r="H22" i="1"/>
  <c r="H19" i="1"/>
  <c r="J19" i="1" s="1"/>
  <c r="F26" i="1"/>
  <c r="F27" i="1"/>
  <c r="F28" i="1"/>
  <c r="F29" i="1"/>
  <c r="F30" i="1"/>
  <c r="F37" i="1" s="1"/>
  <c r="F31" i="1"/>
  <c r="F32" i="1"/>
  <c r="F25" i="1"/>
  <c r="F14" i="1"/>
  <c r="F15" i="1"/>
  <c r="F16" i="1"/>
  <c r="F17" i="1"/>
  <c r="F18" i="1"/>
  <c r="F21" i="1" s="1"/>
  <c r="F13" i="1"/>
  <c r="D48" i="1"/>
  <c r="D36" i="1"/>
  <c r="F36" i="1" l="1"/>
  <c r="F34" i="1"/>
  <c r="F22" i="1"/>
  <c r="F23" i="1" s="1"/>
  <c r="F19" i="1"/>
  <c r="F41" i="1" s="1"/>
  <c r="F35" i="1"/>
  <c r="F39" i="1" s="1"/>
  <c r="H34" i="1"/>
  <c r="H41" i="1" s="1"/>
  <c r="H23" i="1"/>
  <c r="J23" i="1" s="1"/>
  <c r="J22" i="1"/>
  <c r="H36" i="1"/>
  <c r="J34" i="1"/>
  <c r="J41" i="1" s="1"/>
  <c r="D22" i="1"/>
  <c r="D44" i="1" s="1"/>
  <c r="D37" i="1"/>
  <c r="D45" i="1" s="1"/>
  <c r="D35" i="1"/>
  <c r="H39" i="1" l="1"/>
  <c r="J39" i="1" s="1"/>
  <c r="J36" i="1"/>
  <c r="D34" i="1"/>
  <c r="D38" i="1"/>
  <c r="D46" i="1" s="1"/>
  <c r="D21" i="1" l="1"/>
  <c r="D43" i="1" s="1"/>
  <c r="D19" i="1" l="1"/>
  <c r="D41" i="1" s="1"/>
  <c r="D49" i="1" s="1"/>
  <c r="D51" i="1" s="1"/>
  <c r="D23" i="1" l="1"/>
  <c r="D39" i="1"/>
</calcChain>
</file>

<file path=xl/sharedStrings.xml><?xml version="1.0" encoding="utf-8"?>
<sst xmlns="http://schemas.openxmlformats.org/spreadsheetml/2006/main" count="67" uniqueCount="54">
  <si>
    <t>Köztemetés</t>
  </si>
  <si>
    <t>Kötelező feladatok, pénzbeli és természetbeni szociális ellátások összesen</t>
  </si>
  <si>
    <t>Adatok Ft-ban</t>
  </si>
  <si>
    <t>a</t>
  </si>
  <si>
    <t>b</t>
  </si>
  <si>
    <t>c</t>
  </si>
  <si>
    <t>gyógyszertámogatás</t>
  </si>
  <si>
    <t>rendkívüli települési támogatás: átmeneti segély</t>
  </si>
  <si>
    <t>rendkívüli települési támogatás: temetési segély</t>
  </si>
  <si>
    <t>d</t>
  </si>
  <si>
    <t>Normatív étkezési térítési díj kedvezményben nem részesülők támogatása</t>
  </si>
  <si>
    <t>Eredeti előirányzat</t>
  </si>
  <si>
    <t>K48</t>
  </si>
  <si>
    <t>Rovat szám</t>
  </si>
  <si>
    <t>K337</t>
  </si>
  <si>
    <t>K48 Ellátottak pénzbeni juttatásai összesen</t>
  </si>
  <si>
    <t>Kötelező feladatok összesen</t>
  </si>
  <si>
    <t>Önként vállalt feladatok összesen</t>
  </si>
  <si>
    <t>K3 Dologi kiadások összesen</t>
  </si>
  <si>
    <t>K5 Egyéb működési célú kiadások összesen</t>
  </si>
  <si>
    <t>K87 Egyéb felhalmozási célú kiadások összesen</t>
  </si>
  <si>
    <t>Önként vállalt támogatások, díjak összesen</t>
  </si>
  <si>
    <t>KÖTELEZŐ FELADATOK: A 3. melléklet I.1.8. során szereplő önkormányzat által ellátott államigazgatási feladatok</t>
  </si>
  <si>
    <t>ÖNKÉNT VÁLLALT FELADATOK:  A 3. melléklet  I.2.2. során szereplő önként vállalt önkormányzati feladatok, valamint a 4. melléklet III/1. során szereplő felhalmozási kiadások</t>
  </si>
  <si>
    <t>7. melléklet</t>
  </si>
  <si>
    <t>Megnevezés</t>
  </si>
  <si>
    <t>Ssz</t>
  </si>
  <si>
    <t>Települési támogatás</t>
  </si>
  <si>
    <t>Biharnagybajom Községi Önkormányzat</t>
  </si>
  <si>
    <t>közműdíj támogatás</t>
  </si>
  <si>
    <t>Közkifolyók díja</t>
  </si>
  <si>
    <t>Intézménykezdési támogatás</t>
  </si>
  <si>
    <t>Gázfűtéshez nyújtott egyszeri támogatás</t>
  </si>
  <si>
    <t>Idősek egyszeri támogatása</t>
  </si>
  <si>
    <t>Szociális tűzifa szállítás</t>
  </si>
  <si>
    <t>Lakókörnyezet rendezettségének biztosítása</t>
  </si>
  <si>
    <t>K337 K351</t>
  </si>
  <si>
    <t>Egészségügyi támogatás</t>
  </si>
  <si>
    <t>K3</t>
  </si>
  <si>
    <t>K4</t>
  </si>
  <si>
    <t>K5</t>
  </si>
  <si>
    <t>K8</t>
  </si>
  <si>
    <t>K512</t>
  </si>
  <si>
    <t>Első lakáshoz jutás támogatása</t>
  </si>
  <si>
    <t>2025. évi pénzbeli és természetbeni ellátásai</t>
  </si>
  <si>
    <t>Biztos pont</t>
  </si>
  <si>
    <t>TÁMASZ</t>
  </si>
  <si>
    <t>Előirányzat változás</t>
  </si>
  <si>
    <t>Módosított előirányzat 2025.06.30-án</t>
  </si>
  <si>
    <t>Teljesítés %</t>
  </si>
  <si>
    <t>Módosított előirányzat</t>
  </si>
  <si>
    <t>Teljesítés</t>
  </si>
  <si>
    <t>2025. évi költségvetési beszámoló</t>
  </si>
  <si>
    <t>a .../2026. (…..)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</si>
</sst>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3"/>
      <name val="Times New Roman"/>
      <family val="1"/>
      <charset val="238"/>
    </font>
    <font>
      <sz val="18"/>
      <name val="Times New Roman"/>
      <family val="1"/>
      <charset val="238"/>
    </font>
    <font>
      <b/>
      <sz val="13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5"/>
      <name val="Times New Roman"/>
      <family val="1"/>
      <charset val="238"/>
    </font>
    <font>
      <b/>
      <sz val="20"/>
      <name val="Times New Roman"/>
      <family val="1"/>
      <charset val="238"/>
    </font>
    <font>
      <sz val="20"/>
      <name val="Times New Roman"/>
      <family val="1"/>
      <charset val="238"/>
    </font>
    <font>
      <sz val="17"/>
      <name val="Times New Roman"/>
      <family val="1"/>
      <charset val="238"/>
    </font>
    <font>
      <b/>
      <sz val="17"/>
      <name val="Times New Roman"/>
      <family val="1"/>
      <charset val="238"/>
    </font>
    <font>
      <b/>
      <u/>
      <sz val="17"/>
      <name val="Times New Roman"/>
      <family val="1"/>
      <charset val="238"/>
    </font>
    <font>
      <sz val="17"/>
      <name val="Arial"/>
      <family val="2"/>
      <charset val="238"/>
    </font>
    <font>
      <b/>
      <sz val="24"/>
      <name val="Times New Roman"/>
      <family val="1"/>
      <charset val="238"/>
    </font>
    <font>
      <sz val="24"/>
      <name val="Times New Roman"/>
      <family val="1"/>
      <charset val="238"/>
    </font>
    <font>
      <i/>
      <sz val="15"/>
      <name val="Times New Roman"/>
      <family val="1"/>
      <charset val="238"/>
    </font>
    <font>
      <i/>
      <sz val="10"/>
      <name val="Arial"/>
      <family val="2"/>
      <charset val="238"/>
    </font>
    <font>
      <i/>
      <sz val="2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24" fillId="0" borderId="0" applyFont="0" applyFill="0" applyBorder="0" applyAlignment="0" applyProtection="0"/>
  </cellStyleXfs>
  <cellXfs count="73">
    <xf numFmtId="0" fontId="0" fillId="0" borderId="0" xfId="0"/>
    <xf numFmtId="3" fontId="1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center" vertical="center" wrapText="1"/>
    </xf>
    <xf numFmtId="3" fontId="9" fillId="2" borderId="2" xfId="0" applyNumberFormat="1" applyFont="1" applyFill="1" applyBorder="1" applyAlignment="1">
      <alignment vertical="center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left" vertical="center" wrapText="1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horizontal="center" vertical="center" wrapText="1"/>
    </xf>
    <xf numFmtId="3" fontId="11" fillId="2" borderId="2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/>
    </xf>
    <xf numFmtId="3" fontId="9" fillId="2" borderId="2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vertical="center"/>
    </xf>
    <xf numFmtId="3" fontId="14" fillId="0" borderId="2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left" vertical="center" wrapText="1"/>
    </xf>
    <xf numFmtId="3" fontId="14" fillId="0" borderId="2" xfId="0" applyNumberFormat="1" applyFont="1" applyBorder="1" applyAlignment="1">
      <alignment horizontal="right" vertical="center"/>
    </xf>
    <xf numFmtId="3" fontId="23" fillId="0" borderId="0" xfId="0" applyNumberFormat="1" applyFont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vertical="center"/>
    </xf>
    <xf numFmtId="3" fontId="13" fillId="3" borderId="4" xfId="0" applyNumberFormat="1" applyFont="1" applyFill="1" applyBorder="1" applyAlignment="1">
      <alignment vertical="center"/>
    </xf>
    <xf numFmtId="3" fontId="13" fillId="2" borderId="4" xfId="0" applyNumberFormat="1" applyFont="1" applyFill="1" applyBorder="1" applyAlignment="1">
      <alignment vertical="center"/>
    </xf>
    <xf numFmtId="3" fontId="22" fillId="3" borderId="4" xfId="0" applyNumberFormat="1" applyFont="1" applyFill="1" applyBorder="1" applyAlignment="1">
      <alignment vertical="center"/>
    </xf>
    <xf numFmtId="3" fontId="3" fillId="0" borderId="2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23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23" fillId="0" borderId="4" xfId="0" applyNumberFormat="1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3" fontId="22" fillId="0" borderId="2" xfId="0" applyNumberFormat="1" applyFont="1" applyBorder="1" applyAlignment="1">
      <alignment horizontal="right" vertical="center"/>
    </xf>
    <xf numFmtId="10" fontId="1" fillId="0" borderId="0" xfId="1" applyNumberFormat="1" applyFont="1" applyAlignment="1">
      <alignment horizontal="center" vertical="center"/>
    </xf>
    <xf numFmtId="10" fontId="7" fillId="0" borderId="0" xfId="1" applyNumberFormat="1" applyFont="1" applyAlignment="1">
      <alignment horizontal="center" vertical="center"/>
    </xf>
    <xf numFmtId="10" fontId="5" fillId="0" borderId="2" xfId="1" applyNumberFormat="1" applyFont="1" applyBorder="1" applyAlignment="1">
      <alignment horizontal="center" vertical="center" wrapText="1"/>
    </xf>
    <xf numFmtId="10" fontId="3" fillId="0" borderId="2" xfId="1" applyNumberFormat="1" applyFont="1" applyBorder="1" applyAlignment="1">
      <alignment horizontal="center" vertical="center"/>
    </xf>
    <xf numFmtId="10" fontId="1" fillId="0" borderId="2" xfId="1" applyNumberFormat="1" applyFont="1" applyBorder="1" applyAlignment="1">
      <alignment horizontal="center" vertical="center"/>
    </xf>
    <xf numFmtId="10" fontId="4" fillId="0" borderId="0" xfId="1" applyNumberFormat="1" applyFont="1" applyAlignment="1">
      <alignment vertical="center"/>
    </xf>
    <xf numFmtId="10" fontId="13" fillId="2" borderId="2" xfId="1" applyNumberFormat="1" applyFont="1" applyFill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13" fillId="3" borderId="4" xfId="0" applyNumberFormat="1" applyFont="1" applyFill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10" fontId="13" fillId="0" borderId="2" xfId="1" applyNumberFormat="1" applyFont="1" applyBorder="1" applyAlignment="1">
      <alignment horizontal="right" vertical="center"/>
    </xf>
    <xf numFmtId="10" fontId="23" fillId="0" borderId="2" xfId="1" applyNumberFormat="1" applyFont="1" applyBorder="1" applyAlignment="1">
      <alignment horizontal="right" vertical="center"/>
    </xf>
    <xf numFmtId="10" fontId="22" fillId="0" borderId="2" xfId="1" applyNumberFormat="1" applyFont="1" applyBorder="1" applyAlignment="1">
      <alignment horizontal="right" vertical="center"/>
    </xf>
    <xf numFmtId="10" fontId="1" fillId="0" borderId="2" xfId="1" applyNumberFormat="1" applyFont="1" applyBorder="1" applyAlignment="1">
      <alignment horizontal="right" vertical="center"/>
    </xf>
    <xf numFmtId="3" fontId="20" fillId="0" borderId="4" xfId="0" applyNumberFormat="1" applyFont="1" applyBorder="1" applyAlignment="1">
      <alignment horizontal="right" vertical="center"/>
    </xf>
    <xf numFmtId="0" fontId="21" fillId="0" borderId="1" xfId="0" applyFont="1" applyBorder="1" applyAlignment="1">
      <alignment horizontal="right" vertical="center"/>
    </xf>
    <xf numFmtId="0" fontId="21" fillId="0" borderId="3" xfId="0" applyFont="1" applyBorder="1" applyAlignment="1">
      <alignment horizontal="right" vertical="center"/>
    </xf>
    <xf numFmtId="3" fontId="15" fillId="2" borderId="2" xfId="0" applyNumberFormat="1" applyFont="1" applyFill="1" applyBorder="1" applyAlignment="1">
      <alignment horizontal="left" vertical="center" wrapText="1"/>
    </xf>
    <xf numFmtId="3" fontId="16" fillId="0" borderId="4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3" fontId="4" fillId="0" borderId="6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right" vertical="center"/>
    </xf>
    <xf numFmtId="3" fontId="18" fillId="0" borderId="0" xfId="0" applyNumberFormat="1" applyFont="1" applyAlignment="1">
      <alignment horizontal="center" vertical="center"/>
    </xf>
    <xf numFmtId="3" fontId="15" fillId="2" borderId="4" xfId="0" applyNumberFormat="1" applyFont="1" applyFill="1" applyBorder="1" applyAlignment="1">
      <alignment horizontal="left" vertical="center" wrapText="1"/>
    </xf>
    <xf numFmtId="3" fontId="15" fillId="2" borderId="3" xfId="0" applyNumberFormat="1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3" fontId="13" fillId="0" borderId="0" xfId="0" applyNumberFormat="1" applyFont="1" applyAlignment="1">
      <alignment horizontal="right" vertical="center"/>
    </xf>
  </cellXfs>
  <cellStyles count="2">
    <cellStyle name="Normál" xfId="0" builtinId="0"/>
    <cellStyle name="Százalék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3%20m&#243;dos&#237;t&#225;s\7.%20mell&#233;klet%202025_1v_k&#233;sz_20251231.xlsx" TargetMode="External"/><Relationship Id="rId1" Type="http://schemas.openxmlformats.org/officeDocument/2006/relationships/externalLinkPath" Target="/K&#214;LTS&#201;GVET&#201;S/2025/3%20m&#243;dos&#237;t&#225;s/7.%20mell&#233;klet%202025_1v_k&#233;sz_2025123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V&#233;gleges\2025\3.%20mell&#233;klet%202025_1v.xlsx" TargetMode="External"/><Relationship Id="rId1" Type="http://schemas.openxmlformats.org/officeDocument/2006/relationships/externalLinkPath" Target="file:///C:\Users\User\Desktop\V&#233;gleges\2025\3.%20mell&#233;klet%202025_1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1">
          <cell r="J11">
            <v>2281040</v>
          </cell>
        </row>
        <row r="12">
          <cell r="J12">
            <v>340000</v>
          </cell>
        </row>
        <row r="13">
          <cell r="J13">
            <v>4872000</v>
          </cell>
        </row>
        <row r="14">
          <cell r="J14">
            <v>3357000</v>
          </cell>
        </row>
        <row r="15">
          <cell r="J15">
            <v>1225815</v>
          </cell>
        </row>
        <row r="16">
          <cell r="J16">
            <v>1006816</v>
          </cell>
        </row>
        <row r="23">
          <cell r="J23">
            <v>6400000</v>
          </cell>
        </row>
        <row r="24">
          <cell r="J24">
            <v>1080000</v>
          </cell>
        </row>
        <row r="25">
          <cell r="J25">
            <v>2874103</v>
          </cell>
        </row>
        <row r="26">
          <cell r="J26">
            <v>360000</v>
          </cell>
        </row>
        <row r="27">
          <cell r="J27">
            <v>0</v>
          </cell>
        </row>
        <row r="28">
          <cell r="J28">
            <v>5259073</v>
          </cell>
        </row>
        <row r="29">
          <cell r="J29">
            <v>1800000</v>
          </cell>
        </row>
        <row r="30">
          <cell r="J30">
            <v>4306647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00">
          <cell r="L100">
            <v>11263986.289999999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view="pageBreakPreview" topLeftCell="A36" zoomScale="77" zoomScaleNormal="60" zoomScaleSheetLayoutView="77" workbookViewId="0">
      <selection activeCell="A4" sqref="A4:J4"/>
    </sheetView>
  </sheetViews>
  <sheetFormatPr defaultColWidth="9.140625" defaultRowHeight="18" customHeight="1" x14ac:dyDescent="0.2"/>
  <cols>
    <col min="1" max="1" width="5.28515625" style="2" customWidth="1"/>
    <col min="2" max="2" width="101" style="11" customWidth="1"/>
    <col min="3" max="3" width="12.140625" style="13" customWidth="1"/>
    <col min="4" max="4" width="24.140625" style="4" customWidth="1"/>
    <col min="5" max="5" width="15.42578125" style="1" hidden="1" customWidth="1"/>
    <col min="6" max="6" width="20.85546875" style="1" hidden="1" customWidth="1"/>
    <col min="7" max="7" width="15.85546875" style="1" hidden="1" customWidth="1"/>
    <col min="8" max="8" width="20.5703125" style="1" customWidth="1"/>
    <col min="9" max="9" width="21.85546875" style="42" customWidth="1"/>
    <col min="10" max="10" width="18.5703125" style="44" customWidth="1"/>
    <col min="11" max="11" width="9.140625" style="1"/>
    <col min="12" max="12" width="9.5703125" style="1" bestFit="1" customWidth="1"/>
    <col min="13" max="16384" width="9.140625" style="1"/>
  </cols>
  <sheetData>
    <row r="1" spans="1:10" ht="25.5" customHeight="1" x14ac:dyDescent="0.2">
      <c r="A1" s="67" t="s">
        <v>24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25.5" customHeight="1" x14ac:dyDescent="0.2">
      <c r="A2" s="72" t="s">
        <v>53</v>
      </c>
      <c r="B2" s="72"/>
      <c r="C2" s="72"/>
      <c r="D2" s="72"/>
      <c r="E2" s="72"/>
      <c r="F2" s="72"/>
      <c r="G2" s="72"/>
      <c r="H2" s="72"/>
      <c r="I2" s="72"/>
      <c r="J2" s="72"/>
    </row>
    <row r="3" spans="1:10" ht="25.5" customHeight="1" x14ac:dyDescent="0.2">
      <c r="A3" s="51"/>
      <c r="B3" s="51"/>
      <c r="C3" s="51"/>
      <c r="D3" s="51"/>
      <c r="E3" s="51"/>
      <c r="F3" s="51"/>
      <c r="G3" s="51"/>
      <c r="H3" s="51"/>
      <c r="I3" s="51"/>
      <c r="J3" s="51"/>
    </row>
    <row r="4" spans="1:10" ht="25.5" customHeight="1" x14ac:dyDescent="0.2">
      <c r="A4" s="66" t="s">
        <v>52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5.5" customHeight="1" x14ac:dyDescent="0.2"/>
    <row r="6" spans="1:10" s="5" customFormat="1" ht="28.9" customHeight="1" x14ac:dyDescent="0.2">
      <c r="A6" s="68" t="s">
        <v>28</v>
      </c>
      <c r="B6" s="68"/>
      <c r="C6" s="68"/>
      <c r="D6" s="68"/>
      <c r="E6" s="68"/>
      <c r="F6" s="68"/>
      <c r="G6" s="68"/>
      <c r="H6" s="68"/>
      <c r="I6" s="68"/>
      <c r="J6" s="68"/>
    </row>
    <row r="7" spans="1:10" s="5" customFormat="1" ht="28.9" customHeight="1" x14ac:dyDescent="0.2">
      <c r="A7" s="68" t="s">
        <v>44</v>
      </c>
      <c r="B7" s="68"/>
      <c r="C7" s="68"/>
      <c r="D7" s="68"/>
      <c r="E7" s="68"/>
      <c r="F7" s="68"/>
      <c r="G7" s="68"/>
      <c r="H7" s="68"/>
      <c r="I7" s="68"/>
      <c r="J7" s="68"/>
    </row>
    <row r="8" spans="1:10" s="5" customFormat="1" ht="36" customHeight="1" x14ac:dyDescent="0.2">
      <c r="A8" s="68"/>
      <c r="B8" s="71"/>
      <c r="C8" s="71"/>
      <c r="D8" s="71"/>
      <c r="I8" s="42"/>
      <c r="J8" s="45"/>
    </row>
    <row r="9" spans="1:10" ht="23.45" customHeight="1" x14ac:dyDescent="0.2">
      <c r="A9" s="65" t="s">
        <v>2</v>
      </c>
      <c r="B9" s="65"/>
      <c r="C9" s="65"/>
      <c r="D9" s="65"/>
      <c r="E9" s="65"/>
      <c r="F9" s="65"/>
      <c r="G9" s="65"/>
      <c r="H9" s="65"/>
      <c r="I9" s="65"/>
      <c r="J9" s="65"/>
    </row>
    <row r="10" spans="1:10" s="8" customFormat="1" ht="54.75" customHeight="1" x14ac:dyDescent="0.2">
      <c r="A10" s="25" t="s">
        <v>26</v>
      </c>
      <c r="B10" s="26" t="s">
        <v>25</v>
      </c>
      <c r="C10" s="27" t="s">
        <v>13</v>
      </c>
      <c r="D10" s="29" t="s">
        <v>11</v>
      </c>
      <c r="E10" s="37" t="s">
        <v>47</v>
      </c>
      <c r="F10" s="37" t="s">
        <v>48</v>
      </c>
      <c r="G10" s="37" t="s">
        <v>47</v>
      </c>
      <c r="H10" s="37" t="s">
        <v>50</v>
      </c>
      <c r="I10" s="37" t="s">
        <v>51</v>
      </c>
      <c r="J10" s="46" t="s">
        <v>49</v>
      </c>
    </row>
    <row r="11" spans="1:10" s="2" customFormat="1" ht="51.75" customHeight="1" x14ac:dyDescent="0.2">
      <c r="A11" s="62" t="s">
        <v>22</v>
      </c>
      <c r="B11" s="63"/>
      <c r="C11" s="64"/>
      <c r="D11" s="64"/>
      <c r="E11" s="34"/>
      <c r="F11" s="38"/>
      <c r="G11" s="34"/>
      <c r="H11" s="34"/>
      <c r="I11" s="41"/>
      <c r="J11" s="47"/>
    </row>
    <row r="12" spans="1:10" ht="30.75" customHeight="1" x14ac:dyDescent="0.2">
      <c r="A12" s="21">
        <v>1</v>
      </c>
      <c r="B12" s="22" t="s">
        <v>27</v>
      </c>
      <c r="C12" s="10"/>
      <c r="D12" s="30"/>
      <c r="E12" s="35"/>
      <c r="F12" s="39"/>
      <c r="G12" s="35"/>
      <c r="H12" s="35"/>
      <c r="I12" s="41"/>
      <c r="J12" s="48"/>
    </row>
    <row r="13" spans="1:10" ht="30.75" customHeight="1" x14ac:dyDescent="0.2">
      <c r="A13" s="23" t="s">
        <v>3</v>
      </c>
      <c r="B13" s="22" t="s">
        <v>7</v>
      </c>
      <c r="C13" s="19" t="s">
        <v>12</v>
      </c>
      <c r="D13" s="52">
        <v>800000</v>
      </c>
      <c r="E13" s="52">
        <v>0</v>
      </c>
      <c r="F13" s="52">
        <f>SUM(D13:E13)</f>
        <v>800000</v>
      </c>
      <c r="G13" s="53"/>
      <c r="H13" s="41">
        <f>[1]Munka1!$J11</f>
        <v>2281040</v>
      </c>
      <c r="I13" s="41">
        <v>2281040</v>
      </c>
      <c r="J13" s="54">
        <f>I13/H13</f>
        <v>1</v>
      </c>
    </row>
    <row r="14" spans="1:10" ht="30.75" customHeight="1" x14ac:dyDescent="0.2">
      <c r="A14" s="23" t="s">
        <v>4</v>
      </c>
      <c r="B14" s="22" t="s">
        <v>8</v>
      </c>
      <c r="C14" s="19" t="s">
        <v>12</v>
      </c>
      <c r="D14" s="52">
        <v>750000</v>
      </c>
      <c r="E14" s="52">
        <v>0</v>
      </c>
      <c r="F14" s="52">
        <f t="shared" ref="F14:F18" si="0">SUM(D14:E14)</f>
        <v>750000</v>
      </c>
      <c r="G14" s="53"/>
      <c r="H14" s="41">
        <f>[1]Munka1!$J12</f>
        <v>340000</v>
      </c>
      <c r="I14" s="41">
        <v>340000</v>
      </c>
      <c r="J14" s="54">
        <f t="shared" ref="J14:J18" si="1">I14/H14</f>
        <v>1</v>
      </c>
    </row>
    <row r="15" spans="1:10" ht="30.75" customHeight="1" x14ac:dyDescent="0.2">
      <c r="A15" s="23" t="s">
        <v>5</v>
      </c>
      <c r="B15" s="22" t="s">
        <v>29</v>
      </c>
      <c r="C15" s="19" t="s">
        <v>12</v>
      </c>
      <c r="D15" s="52">
        <v>6362500</v>
      </c>
      <c r="E15" s="52">
        <v>0</v>
      </c>
      <c r="F15" s="52">
        <f t="shared" si="0"/>
        <v>6362500</v>
      </c>
      <c r="G15" s="53"/>
      <c r="H15" s="41">
        <f>[1]Munka1!$J13</f>
        <v>4872000</v>
      </c>
      <c r="I15" s="41">
        <v>4872000</v>
      </c>
      <c r="J15" s="54">
        <f t="shared" si="1"/>
        <v>1</v>
      </c>
    </row>
    <row r="16" spans="1:10" ht="30.75" customHeight="1" x14ac:dyDescent="0.2">
      <c r="A16" s="23" t="s">
        <v>9</v>
      </c>
      <c r="B16" s="22" t="s">
        <v>6</v>
      </c>
      <c r="C16" s="19" t="s">
        <v>12</v>
      </c>
      <c r="D16" s="52">
        <v>3830000</v>
      </c>
      <c r="E16" s="52">
        <v>496900</v>
      </c>
      <c r="F16" s="52">
        <f t="shared" si="0"/>
        <v>4326900</v>
      </c>
      <c r="G16" s="53"/>
      <c r="H16" s="41">
        <f>[1]Munka1!$J14</f>
        <v>3357000</v>
      </c>
      <c r="I16" s="41">
        <v>3357000</v>
      </c>
      <c r="J16" s="54">
        <f t="shared" si="1"/>
        <v>1</v>
      </c>
    </row>
    <row r="17" spans="1:12" ht="30.75" customHeight="1" x14ac:dyDescent="0.2">
      <c r="A17" s="21">
        <v>2</v>
      </c>
      <c r="B17" s="22" t="s">
        <v>0</v>
      </c>
      <c r="C17" s="19" t="s">
        <v>12</v>
      </c>
      <c r="D17" s="52">
        <v>2000000</v>
      </c>
      <c r="E17" s="52">
        <v>0</v>
      </c>
      <c r="F17" s="52">
        <f t="shared" si="0"/>
        <v>2000000</v>
      </c>
      <c r="G17" s="53"/>
      <c r="H17" s="41">
        <f>[1]Munka1!$J15</f>
        <v>1225815</v>
      </c>
      <c r="I17" s="41">
        <v>1215815</v>
      </c>
      <c r="J17" s="54">
        <f t="shared" si="1"/>
        <v>0.99184216215334287</v>
      </c>
    </row>
    <row r="18" spans="1:12" ht="30.75" customHeight="1" x14ac:dyDescent="0.2">
      <c r="A18" s="21">
        <v>3</v>
      </c>
      <c r="B18" s="22" t="s">
        <v>30</v>
      </c>
      <c r="C18" s="19" t="s">
        <v>14</v>
      </c>
      <c r="D18" s="52">
        <v>1006816</v>
      </c>
      <c r="E18" s="52">
        <v>0</v>
      </c>
      <c r="F18" s="52">
        <f t="shared" si="0"/>
        <v>1006816</v>
      </c>
      <c r="G18" s="53"/>
      <c r="H18" s="41">
        <f>[1]Munka1!$J16</f>
        <v>1006816</v>
      </c>
      <c r="I18" s="41">
        <v>958050</v>
      </c>
      <c r="J18" s="54">
        <f t="shared" si="1"/>
        <v>0.95156413882973656</v>
      </c>
    </row>
    <row r="19" spans="1:12" s="3" customFormat="1" ht="30.75" customHeight="1" x14ac:dyDescent="0.2">
      <c r="A19" s="69" t="s">
        <v>1</v>
      </c>
      <c r="B19" s="70"/>
      <c r="C19" s="9"/>
      <c r="D19" s="32">
        <f>SUM(D12:D18)</f>
        <v>14749316</v>
      </c>
      <c r="E19" s="32">
        <f t="shared" ref="E19:I19" si="2">SUM(E12:E18)</f>
        <v>496900</v>
      </c>
      <c r="F19" s="32">
        <f t="shared" si="2"/>
        <v>15246216</v>
      </c>
      <c r="G19" s="32">
        <f t="shared" si="2"/>
        <v>0</v>
      </c>
      <c r="H19" s="32">
        <f t="shared" si="2"/>
        <v>13082671</v>
      </c>
      <c r="I19" s="32">
        <f t="shared" si="2"/>
        <v>13023905</v>
      </c>
      <c r="J19" s="50">
        <f>I19/H19</f>
        <v>0.99550810381152288</v>
      </c>
    </row>
    <row r="20" spans="1:12" s="24" customFormat="1" ht="29.25" customHeight="1" x14ac:dyDescent="0.2">
      <c r="A20" s="58"/>
      <c r="B20" s="59"/>
      <c r="C20" s="59"/>
      <c r="D20" s="33"/>
      <c r="E20" s="36"/>
      <c r="F20" s="40"/>
      <c r="G20" s="36"/>
      <c r="H20" s="36"/>
      <c r="I20" s="43"/>
      <c r="J20" s="55"/>
    </row>
    <row r="21" spans="1:12" s="24" customFormat="1" ht="29.25" customHeight="1" x14ac:dyDescent="0.2">
      <c r="A21" s="58" t="s">
        <v>18</v>
      </c>
      <c r="B21" s="59"/>
      <c r="C21" s="59"/>
      <c r="D21" s="33">
        <f>SUM(D18)</f>
        <v>1006816</v>
      </c>
      <c r="E21" s="33">
        <f t="shared" ref="E21:I21" si="3">SUM(E18)</f>
        <v>0</v>
      </c>
      <c r="F21" s="33">
        <f t="shared" si="3"/>
        <v>1006816</v>
      </c>
      <c r="G21" s="33">
        <f t="shared" si="3"/>
        <v>0</v>
      </c>
      <c r="H21" s="33">
        <f t="shared" si="3"/>
        <v>1006816</v>
      </c>
      <c r="I21" s="33">
        <f t="shared" si="3"/>
        <v>958050</v>
      </c>
      <c r="J21" s="56">
        <f t="shared" ref="J21:J23" si="4">I21/H21</f>
        <v>0.95156413882973656</v>
      </c>
      <c r="L21" s="24">
        <f>SUM(I19,I34)</f>
        <v>32061382</v>
      </c>
    </row>
    <row r="22" spans="1:12" s="24" customFormat="1" ht="29.25" customHeight="1" x14ac:dyDescent="0.2">
      <c r="A22" s="58" t="s">
        <v>15</v>
      </c>
      <c r="B22" s="59"/>
      <c r="C22" s="59"/>
      <c r="D22" s="33">
        <f>SUM(D13:D17)</f>
        <v>13742500</v>
      </c>
      <c r="E22" s="33">
        <f t="shared" ref="E22:I22" si="5">SUM(E13:E17)</f>
        <v>496900</v>
      </c>
      <c r="F22" s="33">
        <f t="shared" si="5"/>
        <v>14239400</v>
      </c>
      <c r="G22" s="33">
        <f t="shared" si="5"/>
        <v>0</v>
      </c>
      <c r="H22" s="33">
        <f t="shared" si="5"/>
        <v>12075855</v>
      </c>
      <c r="I22" s="33">
        <f t="shared" si="5"/>
        <v>12065855</v>
      </c>
      <c r="J22" s="56">
        <f t="shared" si="4"/>
        <v>0.99917190128566469</v>
      </c>
    </row>
    <row r="23" spans="1:12" s="24" customFormat="1" ht="29.25" customHeight="1" x14ac:dyDescent="0.2">
      <c r="A23" s="58" t="s">
        <v>16</v>
      </c>
      <c r="B23" s="59"/>
      <c r="C23" s="59"/>
      <c r="D23" s="33">
        <f t="shared" ref="D23" si="6">SUM(D21:D22)</f>
        <v>14749316</v>
      </c>
      <c r="E23" s="33">
        <f t="shared" ref="E23:I23" si="7">SUM(E21:E22)</f>
        <v>496900</v>
      </c>
      <c r="F23" s="33">
        <f t="shared" si="7"/>
        <v>15246216</v>
      </c>
      <c r="G23" s="33">
        <f t="shared" si="7"/>
        <v>0</v>
      </c>
      <c r="H23" s="33">
        <f t="shared" si="7"/>
        <v>13082671</v>
      </c>
      <c r="I23" s="33">
        <f t="shared" si="7"/>
        <v>13023905</v>
      </c>
      <c r="J23" s="56">
        <f t="shared" si="4"/>
        <v>0.99550810381152288</v>
      </c>
    </row>
    <row r="24" spans="1:12" ht="40.9" customHeight="1" x14ac:dyDescent="0.2">
      <c r="A24" s="62" t="s">
        <v>23</v>
      </c>
      <c r="B24" s="63"/>
      <c r="C24" s="64"/>
      <c r="D24" s="64"/>
      <c r="E24" s="35"/>
      <c r="F24" s="39"/>
      <c r="G24" s="35"/>
      <c r="H24" s="35"/>
      <c r="I24" s="41"/>
      <c r="J24" s="57"/>
    </row>
    <row r="25" spans="1:12" ht="30.75" customHeight="1" x14ac:dyDescent="0.2">
      <c r="A25" s="21">
        <v>1</v>
      </c>
      <c r="B25" s="22" t="s">
        <v>31</v>
      </c>
      <c r="C25" s="19" t="s">
        <v>12</v>
      </c>
      <c r="D25" s="52">
        <v>4600000</v>
      </c>
      <c r="E25" s="52">
        <v>0</v>
      </c>
      <c r="F25" s="52">
        <f t="shared" ref="F25:F32" si="8">SUM(D25:E25)</f>
        <v>4600000</v>
      </c>
      <c r="G25" s="53"/>
      <c r="H25" s="41">
        <f>[1]Munka1!$J23</f>
        <v>6400000</v>
      </c>
      <c r="I25" s="41">
        <v>6390000</v>
      </c>
      <c r="J25" s="54">
        <f>I25/H25</f>
        <v>0.99843749999999998</v>
      </c>
    </row>
    <row r="26" spans="1:12" ht="30.75" customHeight="1" x14ac:dyDescent="0.2">
      <c r="A26" s="21">
        <v>2</v>
      </c>
      <c r="B26" s="22" t="s">
        <v>32</v>
      </c>
      <c r="C26" s="19" t="s">
        <v>12</v>
      </c>
      <c r="D26" s="52">
        <v>1500000</v>
      </c>
      <c r="E26" s="52">
        <v>0</v>
      </c>
      <c r="F26" s="52">
        <f t="shared" si="8"/>
        <v>1500000</v>
      </c>
      <c r="G26" s="53"/>
      <c r="H26" s="41">
        <f>[1]Munka1!$J24</f>
        <v>1080000</v>
      </c>
      <c r="I26" s="41">
        <v>1080000</v>
      </c>
      <c r="J26" s="54">
        <f t="shared" ref="J26:J32" si="9">I26/H26</f>
        <v>1</v>
      </c>
    </row>
    <row r="27" spans="1:12" ht="30.75" customHeight="1" x14ac:dyDescent="0.2">
      <c r="A27" s="21">
        <v>3</v>
      </c>
      <c r="B27" s="22" t="s">
        <v>33</v>
      </c>
      <c r="C27" s="19" t="s">
        <v>12</v>
      </c>
      <c r="D27" s="52">
        <v>6000000</v>
      </c>
      <c r="E27" s="52">
        <v>0</v>
      </c>
      <c r="F27" s="52">
        <f t="shared" si="8"/>
        <v>6000000</v>
      </c>
      <c r="G27" s="53"/>
      <c r="H27" s="41">
        <f>[1]Munka1!$J25</f>
        <v>2874103</v>
      </c>
      <c r="I27" s="41">
        <v>2710000</v>
      </c>
      <c r="J27" s="54">
        <f t="shared" si="9"/>
        <v>0.94290288135115552</v>
      </c>
    </row>
    <row r="28" spans="1:12" ht="30.75" customHeight="1" x14ac:dyDescent="0.2">
      <c r="A28" s="21">
        <v>4</v>
      </c>
      <c r="B28" s="22" t="s">
        <v>37</v>
      </c>
      <c r="C28" s="19" t="s">
        <v>12</v>
      </c>
      <c r="D28" s="52">
        <v>300000</v>
      </c>
      <c r="E28" s="52">
        <v>0</v>
      </c>
      <c r="F28" s="52">
        <f t="shared" si="8"/>
        <v>300000</v>
      </c>
      <c r="G28" s="53"/>
      <c r="H28" s="41">
        <f>[1]Munka1!$J26</f>
        <v>360000</v>
      </c>
      <c r="I28" s="41">
        <v>360000</v>
      </c>
      <c r="J28" s="54">
        <f t="shared" si="9"/>
        <v>1</v>
      </c>
    </row>
    <row r="29" spans="1:12" ht="30.75" customHeight="1" x14ac:dyDescent="0.2">
      <c r="A29" s="21">
        <v>5</v>
      </c>
      <c r="B29" s="22" t="s">
        <v>43</v>
      </c>
      <c r="C29" s="19" t="s">
        <v>12</v>
      </c>
      <c r="D29" s="52">
        <v>800000</v>
      </c>
      <c r="E29" s="52">
        <v>0</v>
      </c>
      <c r="F29" s="52">
        <f t="shared" si="8"/>
        <v>800000</v>
      </c>
      <c r="G29" s="53"/>
      <c r="H29" s="41">
        <f>[1]Munka1!$J27</f>
        <v>0</v>
      </c>
      <c r="I29" s="41">
        <v>0</v>
      </c>
      <c r="J29" s="54" t="e">
        <f t="shared" si="9"/>
        <v>#DIV/0!</v>
      </c>
    </row>
    <row r="30" spans="1:12" ht="30.75" customHeight="1" x14ac:dyDescent="0.2">
      <c r="A30" s="21">
        <v>6</v>
      </c>
      <c r="B30" s="22" t="s">
        <v>10</v>
      </c>
      <c r="C30" s="19" t="s">
        <v>42</v>
      </c>
      <c r="D30" s="52">
        <v>3021698</v>
      </c>
      <c r="E30" s="52">
        <v>0</v>
      </c>
      <c r="F30" s="52">
        <f t="shared" si="8"/>
        <v>3021698</v>
      </c>
      <c r="G30" s="53"/>
      <c r="H30" s="41">
        <f>[1]Munka1!$J28</f>
        <v>5259073</v>
      </c>
      <c r="I30" s="41">
        <v>5259073</v>
      </c>
      <c r="J30" s="54">
        <f t="shared" si="9"/>
        <v>1</v>
      </c>
    </row>
    <row r="31" spans="1:12" ht="30.75" customHeight="1" x14ac:dyDescent="0.2">
      <c r="A31" s="21">
        <v>7</v>
      </c>
      <c r="B31" s="22" t="s">
        <v>34</v>
      </c>
      <c r="C31" s="28" t="s">
        <v>36</v>
      </c>
      <c r="D31" s="52">
        <v>1800000</v>
      </c>
      <c r="E31" s="52">
        <v>0</v>
      </c>
      <c r="F31" s="52">
        <f t="shared" si="8"/>
        <v>1800000</v>
      </c>
      <c r="G31" s="53"/>
      <c r="H31" s="41">
        <f>[1]Munka1!$J29</f>
        <v>1800000</v>
      </c>
      <c r="I31" s="41">
        <v>2134904</v>
      </c>
      <c r="J31" s="54">
        <f>I31/H31</f>
        <v>1.1860577777777779</v>
      </c>
    </row>
    <row r="32" spans="1:12" ht="30.75" customHeight="1" x14ac:dyDescent="0.2">
      <c r="A32" s="21">
        <v>8</v>
      </c>
      <c r="B32" s="22" t="s">
        <v>35</v>
      </c>
      <c r="C32" s="28" t="s">
        <v>36</v>
      </c>
      <c r="D32" s="52">
        <v>7000000</v>
      </c>
      <c r="E32" s="52">
        <v>0</v>
      </c>
      <c r="F32" s="52">
        <f t="shared" si="8"/>
        <v>7000000</v>
      </c>
      <c r="G32" s="53"/>
      <c r="H32" s="41">
        <f>[1]Munka1!$J30</f>
        <v>4306647</v>
      </c>
      <c r="I32" s="41">
        <v>1103500</v>
      </c>
      <c r="J32" s="54">
        <f t="shared" si="9"/>
        <v>0.25623182025366836</v>
      </c>
    </row>
    <row r="33" spans="1:10" ht="30.75" customHeight="1" x14ac:dyDescent="0.2">
      <c r="A33" s="21"/>
      <c r="B33" s="22"/>
      <c r="C33" s="19"/>
      <c r="D33" s="31"/>
      <c r="E33" s="35"/>
      <c r="F33" s="39"/>
      <c r="G33" s="35"/>
      <c r="H33" s="35"/>
      <c r="I33" s="41"/>
      <c r="J33" s="57"/>
    </row>
    <row r="34" spans="1:10" s="3" customFormat="1" ht="30.75" customHeight="1" x14ac:dyDescent="0.2">
      <c r="A34" s="61" t="s">
        <v>21</v>
      </c>
      <c r="B34" s="61"/>
      <c r="C34" s="14"/>
      <c r="D34" s="32">
        <f>SUM(D25:D33)</f>
        <v>25021698</v>
      </c>
      <c r="E34" s="32">
        <f t="shared" ref="E34:I34" si="10">SUM(E25:E33)</f>
        <v>0</v>
      </c>
      <c r="F34" s="32">
        <f t="shared" si="10"/>
        <v>25021698</v>
      </c>
      <c r="G34" s="32">
        <f t="shared" si="10"/>
        <v>0</v>
      </c>
      <c r="H34" s="32">
        <f t="shared" si="10"/>
        <v>22079823</v>
      </c>
      <c r="I34" s="32">
        <f t="shared" si="10"/>
        <v>19037477</v>
      </c>
      <c r="J34" s="50">
        <f>I34/H34</f>
        <v>0.86221148602504649</v>
      </c>
    </row>
    <row r="35" spans="1:10" s="24" customFormat="1" ht="29.25" customHeight="1" x14ac:dyDescent="0.2">
      <c r="A35" s="58" t="s">
        <v>18</v>
      </c>
      <c r="B35" s="59"/>
      <c r="C35" s="60"/>
      <c r="D35" s="33">
        <f>SUM(D31,D32)</f>
        <v>8800000</v>
      </c>
      <c r="E35" s="33">
        <f t="shared" ref="E35:I35" si="11">SUM(E31,E32)</f>
        <v>0</v>
      </c>
      <c r="F35" s="33">
        <f t="shared" si="11"/>
        <v>8800000</v>
      </c>
      <c r="G35" s="33">
        <f t="shared" si="11"/>
        <v>0</v>
      </c>
      <c r="H35" s="33">
        <f t="shared" si="11"/>
        <v>6106647</v>
      </c>
      <c r="I35" s="33">
        <f t="shared" si="11"/>
        <v>3238404</v>
      </c>
      <c r="J35" s="56">
        <f t="shared" ref="J35:J39" si="12">I35/H35</f>
        <v>0.53030803974750795</v>
      </c>
    </row>
    <row r="36" spans="1:10" s="24" customFormat="1" ht="29.25" customHeight="1" x14ac:dyDescent="0.2">
      <c r="A36" s="58" t="s">
        <v>15</v>
      </c>
      <c r="B36" s="59"/>
      <c r="C36" s="60"/>
      <c r="D36" s="33">
        <f>SUM(D25:D29)</f>
        <v>13200000</v>
      </c>
      <c r="E36" s="33">
        <f t="shared" ref="E36:I36" si="13">SUM(E25:E29)</f>
        <v>0</v>
      </c>
      <c r="F36" s="33">
        <f t="shared" si="13"/>
        <v>13200000</v>
      </c>
      <c r="G36" s="33">
        <f t="shared" si="13"/>
        <v>0</v>
      </c>
      <c r="H36" s="33">
        <f t="shared" si="13"/>
        <v>10714103</v>
      </c>
      <c r="I36" s="33">
        <f t="shared" si="13"/>
        <v>10540000</v>
      </c>
      <c r="J36" s="56">
        <f t="shared" si="12"/>
        <v>0.98375010955186826</v>
      </c>
    </row>
    <row r="37" spans="1:10" s="24" customFormat="1" ht="29.25" customHeight="1" x14ac:dyDescent="0.2">
      <c r="A37" s="58" t="s">
        <v>19</v>
      </c>
      <c r="B37" s="59"/>
      <c r="C37" s="60"/>
      <c r="D37" s="33">
        <f>SUM(D30:D30)</f>
        <v>3021698</v>
      </c>
      <c r="E37" s="33">
        <f t="shared" ref="E37:I37" si="14">SUM(E30:E30)</f>
        <v>0</v>
      </c>
      <c r="F37" s="33">
        <f t="shared" si="14"/>
        <v>3021698</v>
      </c>
      <c r="G37" s="33">
        <f t="shared" si="14"/>
        <v>0</v>
      </c>
      <c r="H37" s="33">
        <f t="shared" si="14"/>
        <v>5259073</v>
      </c>
      <c r="I37" s="33">
        <f t="shared" si="14"/>
        <v>5259073</v>
      </c>
      <c r="J37" s="56">
        <f t="shared" si="12"/>
        <v>1</v>
      </c>
    </row>
    <row r="38" spans="1:10" s="24" customFormat="1" ht="29.25" customHeight="1" x14ac:dyDescent="0.2">
      <c r="A38" s="58" t="s">
        <v>20</v>
      </c>
      <c r="B38" s="59"/>
      <c r="C38" s="60"/>
      <c r="D38" s="33">
        <f>SUM(D33)</f>
        <v>0</v>
      </c>
      <c r="E38" s="33">
        <f t="shared" ref="E38:I38" si="15">SUM(E33)</f>
        <v>0</v>
      </c>
      <c r="F38" s="33">
        <f t="shared" si="15"/>
        <v>0</v>
      </c>
      <c r="G38" s="33">
        <f t="shared" si="15"/>
        <v>0</v>
      </c>
      <c r="H38" s="33">
        <f t="shared" si="15"/>
        <v>0</v>
      </c>
      <c r="I38" s="33">
        <f t="shared" si="15"/>
        <v>0</v>
      </c>
      <c r="J38" s="56" t="e">
        <f t="shared" si="12"/>
        <v>#DIV/0!</v>
      </c>
    </row>
    <row r="39" spans="1:10" s="24" customFormat="1" ht="29.25" customHeight="1" x14ac:dyDescent="0.2">
      <c r="A39" s="58" t="s">
        <v>17</v>
      </c>
      <c r="B39" s="59"/>
      <c r="C39" s="60"/>
      <c r="D39" s="33">
        <f>SUM(D35:D38)</f>
        <v>25021698</v>
      </c>
      <c r="E39" s="33">
        <f t="shared" ref="E39:I39" si="16">SUM(E35:E38)</f>
        <v>0</v>
      </c>
      <c r="F39" s="33">
        <f t="shared" si="16"/>
        <v>25021698</v>
      </c>
      <c r="G39" s="33">
        <f t="shared" si="16"/>
        <v>0</v>
      </c>
      <c r="H39" s="33">
        <f t="shared" si="16"/>
        <v>22079823</v>
      </c>
      <c r="I39" s="33">
        <f t="shared" si="16"/>
        <v>19037477</v>
      </c>
      <c r="J39" s="56">
        <f t="shared" si="12"/>
        <v>0.86221148602504649</v>
      </c>
    </row>
    <row r="40" spans="1:10" s="7" customFormat="1" ht="23.25" customHeight="1" x14ac:dyDescent="0.2">
      <c r="A40" s="6"/>
      <c r="B40" s="12"/>
      <c r="C40" s="15"/>
      <c r="D40" s="20"/>
      <c r="I40" s="42"/>
      <c r="J40" s="49"/>
    </row>
    <row r="41" spans="1:10" s="16" customFormat="1" ht="28.15" customHeight="1" x14ac:dyDescent="0.2">
      <c r="B41" s="17"/>
      <c r="C41" s="18"/>
      <c r="D41" s="7">
        <f>SUM(D19,D34)</f>
        <v>39771014</v>
      </c>
      <c r="E41" s="7">
        <f t="shared" ref="E41:I41" si="17">SUM(E19,E34)</f>
        <v>496900</v>
      </c>
      <c r="F41" s="7">
        <f t="shared" si="17"/>
        <v>40267914</v>
      </c>
      <c r="G41" s="7">
        <f t="shared" si="17"/>
        <v>0</v>
      </c>
      <c r="H41" s="7">
        <f t="shared" si="17"/>
        <v>35162494</v>
      </c>
      <c r="I41" s="7">
        <f t="shared" si="17"/>
        <v>32061382</v>
      </c>
      <c r="J41" s="7">
        <f>SUM(J19,J34)</f>
        <v>1.8577195898365693</v>
      </c>
    </row>
    <row r="43" spans="1:10" ht="18" customHeight="1" x14ac:dyDescent="0.2">
      <c r="B43" s="11" t="s">
        <v>38</v>
      </c>
      <c r="D43" s="4">
        <f>D21+D35</f>
        <v>9806816</v>
      </c>
    </row>
    <row r="44" spans="1:10" ht="18" customHeight="1" x14ac:dyDescent="0.2">
      <c r="B44" s="11" t="s">
        <v>39</v>
      </c>
      <c r="D44" s="4">
        <f>D22+D36</f>
        <v>26942500</v>
      </c>
    </row>
    <row r="45" spans="1:10" ht="18" customHeight="1" x14ac:dyDescent="0.2">
      <c r="B45" s="11" t="s">
        <v>40</v>
      </c>
      <c r="D45" s="4">
        <f>D37</f>
        <v>3021698</v>
      </c>
    </row>
    <row r="46" spans="1:10" ht="18" customHeight="1" x14ac:dyDescent="0.2">
      <c r="B46" s="11" t="s">
        <v>41</v>
      </c>
      <c r="D46" s="4">
        <f>D38</f>
        <v>0</v>
      </c>
    </row>
    <row r="48" spans="1:10" ht="18" customHeight="1" x14ac:dyDescent="0.2">
      <c r="C48" s="13" t="s">
        <v>45</v>
      </c>
      <c r="D48" s="4">
        <f>[2]Munka1!$L$100</f>
        <v>11263986.289999999</v>
      </c>
    </row>
    <row r="49" spans="3:4" ht="18" customHeight="1" x14ac:dyDescent="0.2">
      <c r="D49" s="4">
        <f>SUM(D48,D41)</f>
        <v>51035000.289999999</v>
      </c>
    </row>
    <row r="50" spans="3:4" ht="18" customHeight="1" x14ac:dyDescent="0.2">
      <c r="D50" s="4">
        <v>52035000</v>
      </c>
    </row>
    <row r="51" spans="3:4" ht="18" customHeight="1" x14ac:dyDescent="0.2">
      <c r="C51" s="13" t="s">
        <v>46</v>
      </c>
      <c r="D51" s="4">
        <f>D50-D49</f>
        <v>999999.71000000089</v>
      </c>
    </row>
  </sheetData>
  <mergeCells count="20">
    <mergeCell ref="A11:D11"/>
    <mergeCell ref="A9:J9"/>
    <mergeCell ref="A4:J4"/>
    <mergeCell ref="A1:J1"/>
    <mergeCell ref="A38:C38"/>
    <mergeCell ref="A6:J6"/>
    <mergeCell ref="A7:J7"/>
    <mergeCell ref="A20:C20"/>
    <mergeCell ref="A19:B19"/>
    <mergeCell ref="A8:D8"/>
    <mergeCell ref="A2:J2"/>
    <mergeCell ref="A39:C39"/>
    <mergeCell ref="A34:B34"/>
    <mergeCell ref="A24:D24"/>
    <mergeCell ref="A21:C21"/>
    <mergeCell ref="A22:C22"/>
    <mergeCell ref="A23:C23"/>
    <mergeCell ref="A35:C35"/>
    <mergeCell ref="A36:C36"/>
    <mergeCell ref="A37:C37"/>
  </mergeCells>
  <phoneticPr fontId="0" type="noConversion"/>
  <pageMargins left="0.74803149606299213" right="0.55118110236220474" top="0.47244094488188981" bottom="0.43307086614173229" header="0.27559055118110237" footer="0.35433070866141736"/>
  <pageSetup paperSize="9" scale="44" orientation="portrait" r:id="rId1"/>
  <headerFooter alignWithMargins="0"/>
  <ignoredErrors>
    <ignoredError sqref="D37 D2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Munka1!Nyomtatási_terület</vt:lpstr>
    </vt:vector>
  </TitlesOfParts>
  <Company>pmh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Tamás Hivatal</cp:lastModifiedBy>
  <cp:lastPrinted>2024-01-19T09:33:42Z</cp:lastPrinted>
  <dcterms:created xsi:type="dcterms:W3CDTF">2010-02-11T08:03:00Z</dcterms:created>
  <dcterms:modified xsi:type="dcterms:W3CDTF">2026-05-19T09:56:10Z</dcterms:modified>
</cp:coreProperties>
</file>