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5\2025. évi zárszámadás\"/>
    </mc:Choice>
  </mc:AlternateContent>
  <xr:revisionPtr revIDLastSave="0" documentId="13_ncr:1_{FC662FAA-0E32-4358-BEE4-22624E05D4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unka1" sheetId="1" r:id="rId1"/>
    <sheet name="Munka4" sheetId="4" r:id="rId2"/>
    <sheet name="Munka2" sheetId="2" r:id="rId3"/>
  </sheets>
  <externalReferences>
    <externalReference r:id="rId4"/>
    <externalReference r:id="rId5"/>
    <externalReference r:id="rId6"/>
    <externalReference r:id="rId7"/>
  </externalReferences>
  <definedNames>
    <definedName name="_xlnm.Print_Titles" localSheetId="0">Munka1!$6:$6</definedName>
    <definedName name="_xlnm.Print_Area" localSheetId="0">Munka1!$A$1:$J$171</definedName>
  </definedNames>
  <calcPr calcId="181029"/>
  <pivotCaches>
    <pivotCache cacheId="0" r:id="rId8"/>
  </pivotCaches>
</workbook>
</file>

<file path=xl/calcChain.xml><?xml version="1.0" encoding="utf-8"?>
<calcChain xmlns="http://schemas.openxmlformats.org/spreadsheetml/2006/main">
  <c r="D160" i="1" l="1"/>
  <c r="E160" i="1"/>
  <c r="F160" i="1"/>
  <c r="G160" i="1"/>
  <c r="H160" i="1"/>
  <c r="D153" i="1"/>
  <c r="E153" i="1"/>
  <c r="F153" i="1"/>
  <c r="G153" i="1"/>
  <c r="H153" i="1"/>
  <c r="D149" i="1"/>
  <c r="E149" i="1"/>
  <c r="F149" i="1"/>
  <c r="G149" i="1"/>
  <c r="H149" i="1"/>
  <c r="H151" i="1"/>
  <c r="D141" i="1"/>
  <c r="E141" i="1"/>
  <c r="F141" i="1"/>
  <c r="G141" i="1"/>
  <c r="H141" i="1"/>
  <c r="D130" i="1"/>
  <c r="E130" i="1"/>
  <c r="F130" i="1"/>
  <c r="G130" i="1"/>
  <c r="H130" i="1"/>
  <c r="D126" i="1"/>
  <c r="E126" i="1"/>
  <c r="F126" i="1"/>
  <c r="G126" i="1"/>
  <c r="H126" i="1"/>
  <c r="H128" i="1"/>
  <c r="H101" i="1"/>
  <c r="E93" i="1"/>
  <c r="F93" i="1"/>
  <c r="G93" i="1"/>
  <c r="H93" i="1"/>
  <c r="H91" i="1"/>
  <c r="H87" i="1"/>
  <c r="H80" i="1"/>
  <c r="H76" i="1"/>
  <c r="H72" i="1"/>
  <c r="H68" i="1"/>
  <c r="H64" i="1"/>
  <c r="H60" i="1"/>
  <c r="H59" i="1"/>
  <c r="H55" i="1"/>
  <c r="H56" i="1"/>
  <c r="H54" i="1"/>
  <c r="D49" i="1"/>
  <c r="E49" i="1"/>
  <c r="F49" i="1"/>
  <c r="G49" i="1"/>
  <c r="H49" i="1"/>
  <c r="H47" i="1"/>
  <c r="H43" i="1"/>
  <c r="H39" i="1"/>
  <c r="H35" i="1"/>
  <c r="H31" i="1"/>
  <c r="H27" i="1"/>
  <c r="H23" i="1"/>
  <c r="H19" i="1"/>
  <c r="H15" i="1"/>
  <c r="H11" i="1"/>
  <c r="H99" i="1" l="1"/>
  <c r="H107" i="1" s="1"/>
  <c r="H9" i="1"/>
  <c r="H13" i="1"/>
  <c r="H25" i="1"/>
  <c r="H21" i="1"/>
  <c r="H17" i="1"/>
  <c r="H29" i="1"/>
  <c r="H33" i="1"/>
  <c r="H37" i="1"/>
  <c r="H41" i="1"/>
  <c r="H45" i="1"/>
  <c r="D89" i="1"/>
  <c r="E89" i="1"/>
  <c r="F89" i="1"/>
  <c r="G89" i="1"/>
  <c r="H89" i="1"/>
  <c r="D85" i="1"/>
  <c r="E85" i="1"/>
  <c r="F85" i="1"/>
  <c r="G85" i="1"/>
  <c r="H85" i="1"/>
  <c r="E82" i="1"/>
  <c r="G82" i="1"/>
  <c r="D78" i="1"/>
  <c r="E78" i="1"/>
  <c r="F78" i="1"/>
  <c r="G78" i="1"/>
  <c r="H78" i="1"/>
  <c r="D74" i="1"/>
  <c r="E74" i="1"/>
  <c r="F74" i="1"/>
  <c r="G74" i="1"/>
  <c r="H74" i="1"/>
  <c r="I74" i="1"/>
  <c r="E70" i="1"/>
  <c r="G70" i="1"/>
  <c r="H70" i="1"/>
  <c r="E66" i="1"/>
  <c r="G66" i="1"/>
  <c r="H66" i="1"/>
  <c r="E62" i="1"/>
  <c r="G62" i="1"/>
  <c r="H62" i="1"/>
  <c r="E57" i="1"/>
  <c r="G57" i="1"/>
  <c r="H57" i="1"/>
  <c r="E52" i="1"/>
  <c r="G52" i="1"/>
  <c r="H52" i="1"/>
  <c r="H82" i="1" l="1"/>
  <c r="G164" i="1"/>
  <c r="E122" i="1"/>
  <c r="F122" i="1"/>
  <c r="G122" i="1"/>
  <c r="H63" i="1"/>
  <c r="H65" i="1"/>
  <c r="H103" i="1"/>
  <c r="H122" i="1"/>
  <c r="H110" i="1"/>
  <c r="H114" i="1"/>
  <c r="H118" i="1"/>
  <c r="H120" i="1"/>
  <c r="H145" i="1"/>
  <c r="H133" i="1"/>
  <c r="H137" i="1"/>
  <c r="H164" i="1"/>
  <c r="H156" i="1"/>
  <c r="I160" i="1"/>
  <c r="E164" i="1"/>
  <c r="F164" i="1"/>
  <c r="I141" i="1"/>
  <c r="E145" i="1"/>
  <c r="F145" i="1"/>
  <c r="G145" i="1"/>
  <c r="E118" i="1"/>
  <c r="F118" i="1"/>
  <c r="G118" i="1"/>
  <c r="I118" i="1"/>
  <c r="E107" i="1"/>
  <c r="F107" i="1"/>
  <c r="G107" i="1"/>
  <c r="J47" i="1" l="1"/>
  <c r="I45" i="1"/>
  <c r="G45" i="1"/>
  <c r="F45" i="1"/>
  <c r="E45" i="1"/>
  <c r="D45" i="1"/>
  <c r="D41" i="1"/>
  <c r="J101" i="1"/>
  <c r="J80" i="1"/>
  <c r="E99" i="1"/>
  <c r="G99" i="1"/>
  <c r="I99" i="1"/>
  <c r="I107" i="1" s="1"/>
  <c r="I122" i="1" s="1"/>
  <c r="E103" i="1"/>
  <c r="F103" i="1"/>
  <c r="G103" i="1"/>
  <c r="I103" i="1"/>
  <c r="E110" i="1"/>
  <c r="F110" i="1"/>
  <c r="G110" i="1"/>
  <c r="I110" i="1"/>
  <c r="E114" i="1"/>
  <c r="F114" i="1"/>
  <c r="G114" i="1"/>
  <c r="I114" i="1"/>
  <c r="E156" i="1"/>
  <c r="F156" i="1"/>
  <c r="G156" i="1"/>
  <c r="I156" i="1"/>
  <c r="I149" i="1"/>
  <c r="I153" i="1" s="1"/>
  <c r="I164" i="1" s="1"/>
  <c r="I126" i="1"/>
  <c r="I130" i="1" s="1"/>
  <c r="J130" i="1" s="1"/>
  <c r="E133" i="1"/>
  <c r="F133" i="1"/>
  <c r="G133" i="1"/>
  <c r="J133" i="1"/>
  <c r="I133" i="1"/>
  <c r="E137" i="1"/>
  <c r="F137" i="1"/>
  <c r="G137" i="1"/>
  <c r="I137" i="1"/>
  <c r="J11" i="1"/>
  <c r="J27" i="1"/>
  <c r="J35" i="1"/>
  <c r="J43" i="1"/>
  <c r="J55" i="1"/>
  <c r="J56" i="1"/>
  <c r="J76" i="1"/>
  <c r="J87" i="1"/>
  <c r="J91" i="1"/>
  <c r="J118" i="1"/>
  <c r="J120" i="1"/>
  <c r="J128" i="1"/>
  <c r="J135" i="1"/>
  <c r="J137" i="1"/>
  <c r="J139" i="1"/>
  <c r="J141" i="1"/>
  <c r="J143" i="1"/>
  <c r="J151" i="1"/>
  <c r="J154" i="1"/>
  <c r="J158" i="1"/>
  <c r="J160" i="1"/>
  <c r="J162" i="1"/>
  <c r="J153" i="1" l="1"/>
  <c r="I145" i="1"/>
  <c r="J145" i="1" s="1"/>
  <c r="J107" i="1"/>
  <c r="J45" i="1"/>
  <c r="J156" i="1"/>
  <c r="J126" i="1"/>
  <c r="J114" i="1"/>
  <c r="J110" i="1"/>
  <c r="J149" i="1"/>
  <c r="J103" i="1"/>
  <c r="J122" i="1"/>
  <c r="J99" i="1"/>
  <c r="J164" i="1"/>
  <c r="J39" i="1" l="1"/>
  <c r="I85" i="1"/>
  <c r="E21" i="1"/>
  <c r="G21" i="1"/>
  <c r="I21" i="1"/>
  <c r="E17" i="1"/>
  <c r="G17" i="1"/>
  <c r="I17" i="1"/>
  <c r="E13" i="1"/>
  <c r="G13" i="1"/>
  <c r="I13" i="1"/>
  <c r="E9" i="1"/>
  <c r="G9" i="1"/>
  <c r="I9" i="1"/>
  <c r="I62" i="1"/>
  <c r="I66" i="1"/>
  <c r="I78" i="1"/>
  <c r="G170" i="1"/>
  <c r="I89" i="1"/>
  <c r="I70" i="1"/>
  <c r="I57" i="1"/>
  <c r="I52" i="1"/>
  <c r="E29" i="1"/>
  <c r="G29" i="1"/>
  <c r="E33" i="1"/>
  <c r="G33" i="1"/>
  <c r="I33" i="1"/>
  <c r="E37" i="1"/>
  <c r="G37" i="1"/>
  <c r="J31" i="1"/>
  <c r="E25" i="1"/>
  <c r="G25" i="1"/>
  <c r="I25" i="1"/>
  <c r="E41" i="1"/>
  <c r="G41" i="1"/>
  <c r="I41" i="1"/>
  <c r="F101" i="1"/>
  <c r="F99" i="1" s="1"/>
  <c r="F87" i="1"/>
  <c r="F91" i="1"/>
  <c r="I93" i="1" l="1"/>
  <c r="F170" i="1"/>
  <c r="J41" i="1"/>
  <c r="J25" i="1"/>
  <c r="J89" i="1"/>
  <c r="J78" i="1"/>
  <c r="E170" i="1"/>
  <c r="I37" i="1"/>
  <c r="J33" i="1"/>
  <c r="H170" i="1"/>
  <c r="I29" i="1"/>
  <c r="J29" i="1" s="1"/>
  <c r="J85" i="1"/>
  <c r="J74" i="1"/>
  <c r="J9" i="1"/>
  <c r="I82" i="1"/>
  <c r="E168" i="1"/>
  <c r="F80" i="1"/>
  <c r="F76" i="1"/>
  <c r="F31" i="1"/>
  <c r="F29" i="1" s="1"/>
  <c r="F55" i="1"/>
  <c r="F56" i="1"/>
  <c r="F43" i="1"/>
  <c r="F41" i="1" s="1"/>
  <c r="F39" i="1"/>
  <c r="F37" i="1" s="1"/>
  <c r="F35" i="1"/>
  <c r="F33" i="1" s="1"/>
  <c r="F27" i="1"/>
  <c r="F25" i="1" s="1"/>
  <c r="F11" i="1"/>
  <c r="F9" i="1" s="1"/>
  <c r="D37" i="1"/>
  <c r="D33" i="1"/>
  <c r="D29" i="1"/>
  <c r="D25" i="1"/>
  <c r="D72" i="1"/>
  <c r="D68" i="1"/>
  <c r="D66" i="1" s="1"/>
  <c r="D59" i="1"/>
  <c r="D60" i="1"/>
  <c r="F60" i="1" s="1"/>
  <c r="D64" i="1"/>
  <c r="D19" i="1"/>
  <c r="F19" i="1" s="1"/>
  <c r="F17" i="1" s="1"/>
  <c r="D54" i="1"/>
  <c r="D52" i="1" s="1"/>
  <c r="D23" i="1"/>
  <c r="F23" i="1" s="1"/>
  <c r="F21" i="1" s="1"/>
  <c r="D15" i="1"/>
  <c r="F15" i="1" s="1"/>
  <c r="F13" i="1" s="1"/>
  <c r="D103" i="1"/>
  <c r="D156" i="1"/>
  <c r="D137" i="1"/>
  <c r="D133" i="1"/>
  <c r="D114" i="1"/>
  <c r="D110" i="1"/>
  <c r="D99" i="1"/>
  <c r="J37" i="1" l="1"/>
  <c r="I49" i="1"/>
  <c r="I168" i="1"/>
  <c r="F59" i="1"/>
  <c r="F57" i="1" s="1"/>
  <c r="D57" i="1"/>
  <c r="F64" i="1"/>
  <c r="F62" i="1" s="1"/>
  <c r="D62" i="1"/>
  <c r="F72" i="1"/>
  <c r="F70" i="1" s="1"/>
  <c r="D70" i="1"/>
  <c r="D82" i="1"/>
  <c r="E169" i="1"/>
  <c r="E171" i="1" s="1"/>
  <c r="E95" i="1"/>
  <c r="E166" i="1" s="1"/>
  <c r="G169" i="1"/>
  <c r="G95" i="1"/>
  <c r="G166" i="1" s="1"/>
  <c r="J93" i="1"/>
  <c r="I170" i="1"/>
  <c r="J170" i="1" s="1"/>
  <c r="I169" i="1"/>
  <c r="G168" i="1"/>
  <c r="F54" i="1"/>
  <c r="F52" i="1" s="1"/>
  <c r="F68" i="1"/>
  <c r="F66" i="1" s="1"/>
  <c r="D164" i="1"/>
  <c r="D145" i="1"/>
  <c r="D118" i="1"/>
  <c r="D107" i="1"/>
  <c r="F82" i="1" l="1"/>
  <c r="G171" i="1"/>
  <c r="F169" i="1"/>
  <c r="F95" i="1"/>
  <c r="F166" i="1" s="1"/>
  <c r="I95" i="1"/>
  <c r="I166" i="1" s="1"/>
  <c r="F168" i="1"/>
  <c r="I171" i="1"/>
  <c r="D122" i="1"/>
  <c r="D9" i="1"/>
  <c r="D13" i="1"/>
  <c r="D17" i="1"/>
  <c r="D21" i="1"/>
  <c r="F171" i="1" l="1"/>
  <c r="D93" i="1"/>
  <c r="D170" i="1" s="1"/>
  <c r="D169" i="1"/>
  <c r="D168" i="1"/>
  <c r="D171" i="1" l="1"/>
  <c r="D95" i="1"/>
  <c r="D166" i="1" s="1"/>
  <c r="J59" i="1" l="1"/>
  <c r="J60" i="1"/>
  <c r="J57" i="1" l="1"/>
  <c r="J13" i="1" l="1"/>
  <c r="J15" i="1"/>
  <c r="J21" i="1"/>
  <c r="J23" i="1"/>
  <c r="J70" i="1"/>
  <c r="J72" i="1"/>
  <c r="J17" i="1"/>
  <c r="J19" i="1"/>
  <c r="J62" i="1"/>
  <c r="J64" i="1"/>
  <c r="J52" i="1" l="1"/>
  <c r="J54" i="1"/>
  <c r="J66" i="1"/>
  <c r="J68" i="1"/>
  <c r="H169" i="1" l="1"/>
  <c r="J169" i="1" s="1"/>
  <c r="J82" i="1"/>
  <c r="H95" i="1"/>
  <c r="H168" i="1"/>
  <c r="J49" i="1"/>
  <c r="H166" i="1" l="1"/>
  <c r="J166" i="1" s="1"/>
  <c r="J95" i="1"/>
  <c r="H171" i="1"/>
  <c r="J171" i="1" s="1"/>
  <c r="J168" i="1"/>
</calcChain>
</file>

<file path=xl/sharedStrings.xml><?xml version="1.0" encoding="utf-8"?>
<sst xmlns="http://schemas.openxmlformats.org/spreadsheetml/2006/main" count="211" uniqueCount="99">
  <si>
    <t>K8 Egyéb felhalmozási célú kiadások összesen</t>
  </si>
  <si>
    <t>III.</t>
  </si>
  <si>
    <t xml:space="preserve"> - Önkormányzati saját forrás</t>
  </si>
  <si>
    <t>Forrás összetétele:</t>
  </si>
  <si>
    <t>1.</t>
  </si>
  <si>
    <t>K8 Egyéb felhalmozási célú kiadások</t>
  </si>
  <si>
    <t>Felújítások összesen</t>
  </si>
  <si>
    <t>II.</t>
  </si>
  <si>
    <t xml:space="preserve"> - Előző évi maradvány: önkormányzati saját forrás</t>
  </si>
  <si>
    <t xml:space="preserve"> - Előző évi maradvány: pályázaton elnyert támogatás</t>
  </si>
  <si>
    <t>4.</t>
  </si>
  <si>
    <t xml:space="preserve"> - Pályázati támogatás</t>
  </si>
  <si>
    <t>3.</t>
  </si>
  <si>
    <t>2.</t>
  </si>
  <si>
    <t>K7 Felújítások</t>
  </si>
  <si>
    <t>K6 Beruházások összesen</t>
  </si>
  <si>
    <t>I.</t>
  </si>
  <si>
    <t>Környezetvédelmi Alap</t>
  </si>
  <si>
    <t>Fejlesztésekhez kapcsolódó tartalékalap</t>
  </si>
  <si>
    <t>5.</t>
  </si>
  <si>
    <t>K6 Beruházások</t>
  </si>
  <si>
    <t>Eredeti előirányzat</t>
  </si>
  <si>
    <t>Megnevezés</t>
  </si>
  <si>
    <t>4. melléklet</t>
  </si>
  <si>
    <t xml:space="preserve"> - Saját forrás</t>
  </si>
  <si>
    <t>K7 Felújítások összesen</t>
  </si>
  <si>
    <t>Mindösszesen</t>
  </si>
  <si>
    <t>Biharnagybajom Községi Önkormányzat</t>
  </si>
  <si>
    <t>adatok Ft-ban</t>
  </si>
  <si>
    <t>Biharnagybajomi Polgármesteri Hivatal</t>
  </si>
  <si>
    <t>Biharnagybajomi Polgármesteri Hivatal összesen</t>
  </si>
  <si>
    <t>Mosoly-Vár Óvoda</t>
  </si>
  <si>
    <t>Mosoly-Vár Óvoda összesen</t>
  </si>
  <si>
    <t>BIHARNAGYBAJOM KÖZSÉGI ÖNKORMÁNYZAT ÉS INTÉZMÉNYEI MINDÖSSZESEN</t>
  </si>
  <si>
    <t>Bajomi Biztos Pont Szociális Intézmény és Biztos Kezdet Gyerekház</t>
  </si>
  <si>
    <t>Bajomi Biztos Pont Szociális Intézmény és Biztos Kezdet Gyerekház összesen</t>
  </si>
  <si>
    <t>VP6-7.2.1.1-20 Helyi termékértékesítést szolgáló piac infrastrukturális- és eszközfejlesztése PIAC II. ütem</t>
  </si>
  <si>
    <t>TOP_PLUSZ-1.2.1-21-HB1-2022-00006 Élhető települések</t>
  </si>
  <si>
    <t>TOP_PLUSZ-2.1.1-21-HB1-2022-00003 Önkormányzati épületek energetikai korszerűsítése</t>
  </si>
  <si>
    <t>TOP-4.1.1-15-HB1-2016-00005 Egészségház kialakítása</t>
  </si>
  <si>
    <t>Vizműtelep fejlesztési alap</t>
  </si>
  <si>
    <t xml:space="preserve"> - Előző évi maradvány: önkormányzati saját forrás (talajterhelési díj)</t>
  </si>
  <si>
    <t xml:space="preserve"> - Előző évi maradvány: önkormányzati saját forrás (víziközmű használati díj)</t>
  </si>
  <si>
    <t xml:space="preserve"> - Előző évi maradvány: önkormányzati saját forrás (fejlesztési alap)</t>
  </si>
  <si>
    <t>Biharnagybajom Községi Önkormányzat összesen</t>
  </si>
  <si>
    <t>COFOG</t>
  </si>
  <si>
    <t>042120</t>
  </si>
  <si>
    <t>066020</t>
  </si>
  <si>
    <t>062020</t>
  </si>
  <si>
    <t>072111</t>
  </si>
  <si>
    <t>Mátyás király utcai épület felújítása és energetikai korszerűsítése</t>
  </si>
  <si>
    <t>2..</t>
  </si>
  <si>
    <t xml:space="preserve">Bacsó Béla utcai épület felújítása </t>
  </si>
  <si>
    <t>Rákóczi út 19. alatti épület energetikai korszerűsítése (napelem, fűtéskorszerűsítése)</t>
  </si>
  <si>
    <t>Büfékocsi utánfutó beszerzése</t>
  </si>
  <si>
    <t>Konyha épület korszerűsítése</t>
  </si>
  <si>
    <t>Kamerarendszer fejlesztése</t>
  </si>
  <si>
    <t>Deák Ferenc utca útalap építése</t>
  </si>
  <si>
    <t>Szűcs Sándor Emlékház nádtető felújítása</t>
  </si>
  <si>
    <t>6.</t>
  </si>
  <si>
    <t>Petőfi Sándor utca 2. szám (887 hrsz.) ingatlan vásárlása</t>
  </si>
  <si>
    <t>Közfoglalkoztatás tárgyi eszközök</t>
  </si>
  <si>
    <t xml:space="preserve"> - Hajdú-Bihar Vármegyei Kormányhivatal: 2025. évi szociális közfoglalkoztatás támogatása </t>
  </si>
  <si>
    <t>041233</t>
  </si>
  <si>
    <t>7.</t>
  </si>
  <si>
    <t>SVÁJCI ALAP támogatás (SM10-MIN-1-039) tárgyi eszközök</t>
  </si>
  <si>
    <t>107080</t>
  </si>
  <si>
    <t xml:space="preserve"> - SVÁJCI ALAP támogatás</t>
  </si>
  <si>
    <t>8.</t>
  </si>
  <si>
    <t>9.</t>
  </si>
  <si>
    <t>Egyéb tárgyi eszközök beszerzése</t>
  </si>
  <si>
    <t xml:space="preserve">Versenyképes Járások Program (Rákóczi út 6. vásárlása) </t>
  </si>
  <si>
    <t xml:space="preserve"> - VJP támogatás</t>
  </si>
  <si>
    <t xml:space="preserve">Versenyképes Járások Program (Rákóczi út 6. burkolatfelújítás) </t>
  </si>
  <si>
    <t>Magyar Falu Program Deák Ferenc utca útalap építése pályázat fel nem használt támogatás visszafizetése</t>
  </si>
  <si>
    <t xml:space="preserve"> - Előző évi maradvány: pályázaton elnyert támogatás és saját forrás</t>
  </si>
  <si>
    <t>045120</t>
  </si>
  <si>
    <t>Tárgyi eszköz beszerzés (monitor, bútor)</t>
  </si>
  <si>
    <t>Módosított előirányzat
2025.06.30-án</t>
  </si>
  <si>
    <t>Előirányzat változás</t>
  </si>
  <si>
    <t>Teljesítés %</t>
  </si>
  <si>
    <t>013350</t>
  </si>
  <si>
    <t>10.</t>
  </si>
  <si>
    <t xml:space="preserve"> - MFP támogatás</t>
  </si>
  <si>
    <t>Térfigyelő kamerarendszer bővítése Biharnagybajomban (MFP/ÖTIFB/2025)</t>
  </si>
  <si>
    <t>2025. évi költségvetési beszámoló</t>
  </si>
  <si>
    <t>Módosított előirányzat</t>
  </si>
  <si>
    <t>Teljesítés</t>
  </si>
  <si>
    <t>IT eszközök és bútorok beszerzése</t>
  </si>
  <si>
    <t>Tárgyi eszközök beszerzése</t>
  </si>
  <si>
    <t>066020, 011130</t>
  </si>
  <si>
    <t>041140</t>
  </si>
  <si>
    <t xml:space="preserve">Előirányzat </t>
  </si>
  <si>
    <t xml:space="preserve">Összeg / Előirányzat </t>
  </si>
  <si>
    <t>Összeg / Teljesítés</t>
  </si>
  <si>
    <t>Sorcímkék</t>
  </si>
  <si>
    <t>Végösszeg</t>
  </si>
  <si>
    <t>Biharnagybajom Községi Önkormányzat és intézményei 2025. évi felhalmozási kiadásai</t>
  </si>
  <si>
    <t>a .../2026. (…..)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</si>
</sst>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2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8"/>
      <name val="Times New Roman"/>
      <family val="1"/>
      <charset val="238"/>
    </font>
    <font>
      <sz val="16"/>
      <name val="Times New Roman"/>
      <family val="1"/>
      <charset val="238"/>
    </font>
    <font>
      <sz val="16"/>
      <name val="Times New Roman"/>
      <family val="1"/>
    </font>
    <font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6"/>
      <name val="Times New Roman"/>
      <family val="1"/>
    </font>
    <font>
      <i/>
      <sz val="16"/>
      <name val="Times New Roman"/>
      <family val="1"/>
      <charset val="238"/>
    </font>
    <font>
      <b/>
      <u/>
      <sz val="16"/>
      <name val="Times New Roman"/>
      <family val="1"/>
      <charset val="238"/>
    </font>
    <font>
      <b/>
      <u/>
      <sz val="16"/>
      <name val="Times New Roman"/>
      <family val="1"/>
    </font>
    <font>
      <sz val="16"/>
      <name val="Calibri"/>
      <family val="2"/>
      <charset val="238"/>
      <scheme val="minor"/>
    </font>
    <font>
      <b/>
      <sz val="18"/>
      <name val="Times New Roman"/>
      <family val="1"/>
      <charset val="1"/>
    </font>
    <font>
      <b/>
      <i/>
      <sz val="16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6"/>
      <name val="Times New Roman"/>
      <family val="1"/>
    </font>
    <font>
      <i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4"/>
      <name val="Times New Roman"/>
      <family val="1"/>
    </font>
    <font>
      <i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23" fillId="0" borderId="0" applyFont="0" applyFill="0" applyBorder="0" applyAlignment="0" applyProtection="0"/>
  </cellStyleXfs>
  <cellXfs count="164">
    <xf numFmtId="0" fontId="0" fillId="0" borderId="0" xfId="0"/>
    <xf numFmtId="3" fontId="3" fillId="0" borderId="0" xfId="1" applyNumberFormat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9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vertical="center"/>
    </xf>
    <xf numFmtId="0" fontId="9" fillId="0" borderId="4" xfId="1" applyFont="1" applyBorder="1" applyAlignment="1">
      <alignment horizontal="center" vertical="center"/>
    </xf>
    <xf numFmtId="0" fontId="10" fillId="0" borderId="4" xfId="1" applyFont="1" applyBorder="1" applyAlignment="1">
      <alignment vertical="center"/>
    </xf>
    <xf numFmtId="0" fontId="8" fillId="2" borderId="4" xfId="1" applyFont="1" applyFill="1" applyBorder="1" applyAlignment="1">
      <alignment vertical="center" wrapText="1"/>
    </xf>
    <xf numFmtId="0" fontId="9" fillId="2" borderId="4" xfId="1" applyFont="1" applyFill="1" applyBorder="1" applyAlignment="1">
      <alignment horizontal="center" vertical="center"/>
    </xf>
    <xf numFmtId="0" fontId="8" fillId="0" borderId="4" xfId="1" applyFont="1" applyBorder="1" applyAlignment="1">
      <alignment vertical="center"/>
    </xf>
    <xf numFmtId="0" fontId="4" fillId="0" borderId="4" xfId="1" applyFont="1" applyBorder="1" applyAlignment="1">
      <alignment vertical="center" wrapText="1"/>
    </xf>
    <xf numFmtId="0" fontId="8" fillId="2" borderId="4" xfId="1" applyFont="1" applyFill="1" applyBorder="1" applyAlignment="1">
      <alignment horizontal="left" vertical="center" wrapText="1"/>
    </xf>
    <xf numFmtId="0" fontId="8" fillId="2" borderId="4" xfId="1" applyFont="1" applyFill="1" applyBorder="1" applyAlignment="1">
      <alignment vertical="center"/>
    </xf>
    <xf numFmtId="0" fontId="11" fillId="0" borderId="4" xfId="1" applyFont="1" applyBorder="1" applyAlignment="1">
      <alignment vertical="center"/>
    </xf>
    <xf numFmtId="0" fontId="12" fillId="0" borderId="4" xfId="1" applyFont="1" applyBorder="1" applyAlignment="1">
      <alignment horizontal="center" vertical="center"/>
    </xf>
    <xf numFmtId="0" fontId="4" fillId="0" borderId="0" xfId="1" applyFont="1" applyAlignment="1">
      <alignment vertical="center" wrapText="1"/>
    </xf>
    <xf numFmtId="3" fontId="8" fillId="0" borderId="4" xfId="1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justify" vertical="center"/>
    </xf>
    <xf numFmtId="0" fontId="17" fillId="0" borderId="4" xfId="0" applyFont="1" applyBorder="1" applyAlignment="1">
      <alignment horizontal="center" vertical="center"/>
    </xf>
    <xf numFmtId="0" fontId="8" fillId="0" borderId="4" xfId="1" applyFont="1" applyBorder="1" applyAlignment="1">
      <alignment horizontal="left" vertical="center"/>
    </xf>
    <xf numFmtId="0" fontId="19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justify" vertical="center"/>
    </xf>
    <xf numFmtId="0" fontId="12" fillId="0" borderId="5" xfId="1" applyFont="1" applyBorder="1" applyAlignment="1">
      <alignment horizontal="center" vertical="center"/>
    </xf>
    <xf numFmtId="0" fontId="11" fillId="0" borderId="5" xfId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/>
    </xf>
    <xf numFmtId="0" fontId="21" fillId="0" borderId="4" xfId="1" applyFont="1" applyBorder="1" applyAlignment="1">
      <alignment horizontal="center" vertical="center"/>
    </xf>
    <xf numFmtId="0" fontId="10" fillId="0" borderId="4" xfId="1" applyFont="1" applyBorder="1" applyAlignment="1">
      <alignment horizontal="right" vertical="center" wrapText="1"/>
    </xf>
    <xf numFmtId="0" fontId="5" fillId="4" borderId="0" xfId="1" applyFont="1" applyFill="1" applyAlignment="1">
      <alignment horizontal="center" vertical="center"/>
    </xf>
    <xf numFmtId="3" fontId="3" fillId="4" borderId="0" xfId="1" applyNumberFormat="1" applyFont="1" applyFill="1" applyAlignment="1">
      <alignment vertical="center"/>
    </xf>
    <xf numFmtId="0" fontId="9" fillId="4" borderId="4" xfId="1" applyFont="1" applyFill="1" applyBorder="1" applyAlignment="1">
      <alignment horizontal="center" vertical="center"/>
    </xf>
    <xf numFmtId="0" fontId="8" fillId="4" borderId="4" xfId="1" applyFont="1" applyFill="1" applyBorder="1" applyAlignment="1">
      <alignment horizontal="left" vertical="center"/>
    </xf>
    <xf numFmtId="0" fontId="9" fillId="3" borderId="4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left" vertical="center"/>
    </xf>
    <xf numFmtId="49" fontId="11" fillId="0" borderId="4" xfId="1" applyNumberFormat="1" applyFont="1" applyBorder="1" applyAlignment="1">
      <alignment horizontal="center" vertical="center"/>
    </xf>
    <xf numFmtId="49" fontId="8" fillId="0" borderId="4" xfId="1" applyNumberFormat="1" applyFont="1" applyBorder="1" applyAlignment="1">
      <alignment horizontal="center" vertical="center"/>
    </xf>
    <xf numFmtId="49" fontId="8" fillId="2" borderId="4" xfId="1" applyNumberFormat="1" applyFont="1" applyFill="1" applyBorder="1" applyAlignment="1">
      <alignment horizontal="center" vertical="center" wrapText="1"/>
    </xf>
    <xf numFmtId="49" fontId="10" fillId="0" borderId="4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/>
    </xf>
    <xf numFmtId="49" fontId="8" fillId="2" borderId="4" xfId="1" applyNumberFormat="1" applyFont="1" applyFill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 wrapText="1"/>
    </xf>
    <xf numFmtId="49" fontId="20" fillId="0" borderId="3" xfId="0" applyNumberFormat="1" applyFont="1" applyBorder="1" applyAlignment="1">
      <alignment horizontal="center" vertical="center"/>
    </xf>
    <xf numFmtId="49" fontId="8" fillId="4" borderId="4" xfId="1" applyNumberFormat="1" applyFont="1" applyFill="1" applyBorder="1" applyAlignment="1">
      <alignment horizontal="center" vertical="center"/>
    </xf>
    <xf numFmtId="49" fontId="11" fillId="0" borderId="5" xfId="1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8" fillId="3" borderId="4" xfId="1" applyNumberFormat="1" applyFont="1" applyFill="1" applyBorder="1" applyAlignment="1">
      <alignment horizontal="center" vertical="center"/>
    </xf>
    <xf numFmtId="49" fontId="10" fillId="0" borderId="4" xfId="1" applyNumberFormat="1" applyFont="1" applyBorder="1" applyAlignment="1">
      <alignment horizontal="center" vertical="center" wrapText="1"/>
    </xf>
    <xf numFmtId="0" fontId="8" fillId="5" borderId="4" xfId="1" applyFont="1" applyFill="1" applyBorder="1" applyAlignment="1">
      <alignment vertical="center" wrapText="1"/>
    </xf>
    <xf numFmtId="0" fontId="9" fillId="5" borderId="4" xfId="1" applyFont="1" applyFill="1" applyBorder="1" applyAlignment="1">
      <alignment horizontal="center" vertical="center"/>
    </xf>
    <xf numFmtId="0" fontId="9" fillId="6" borderId="4" xfId="1" applyFont="1" applyFill="1" applyBorder="1" applyAlignment="1">
      <alignment horizontal="center" vertical="center"/>
    </xf>
    <xf numFmtId="0" fontId="8" fillId="6" borderId="4" xfId="1" applyFont="1" applyFill="1" applyBorder="1" applyAlignment="1">
      <alignment horizontal="left" vertical="center"/>
    </xf>
    <xf numFmtId="49" fontId="8" fillId="6" borderId="4" xfId="1" applyNumberFormat="1" applyFont="1" applyFill="1" applyBorder="1" applyAlignment="1">
      <alignment horizontal="center" vertical="center"/>
    </xf>
    <xf numFmtId="49" fontId="8" fillId="5" borderId="4" xfId="1" applyNumberFormat="1" applyFont="1" applyFill="1" applyBorder="1" applyAlignment="1">
      <alignment horizontal="center" vertical="center"/>
    </xf>
    <xf numFmtId="3" fontId="8" fillId="0" borderId="8" xfId="1" applyNumberFormat="1" applyFont="1" applyBorder="1" applyAlignment="1">
      <alignment horizontal="center" vertical="center" wrapText="1"/>
    </xf>
    <xf numFmtId="3" fontId="3" fillId="0" borderId="8" xfId="1" applyNumberFormat="1" applyFont="1" applyBorder="1" applyAlignment="1">
      <alignment horizontal="right" vertical="center"/>
    </xf>
    <xf numFmtId="3" fontId="7" fillId="2" borderId="8" xfId="1" applyNumberFormat="1" applyFont="1" applyFill="1" applyBorder="1" applyAlignment="1">
      <alignment vertical="center"/>
    </xf>
    <xf numFmtId="3" fontId="3" fillId="0" borderId="8" xfId="1" applyNumberFormat="1" applyFont="1" applyBorder="1" applyAlignment="1">
      <alignment vertical="center"/>
    </xf>
    <xf numFmtId="3" fontId="3" fillId="0" borderId="8" xfId="1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/>
    </xf>
    <xf numFmtId="3" fontId="7" fillId="5" borderId="8" xfId="1" applyNumberFormat="1" applyFont="1" applyFill="1" applyBorder="1" applyAlignment="1">
      <alignment vertical="center"/>
    </xf>
    <xf numFmtId="3" fontId="7" fillId="2" borderId="8" xfId="1" applyNumberFormat="1" applyFont="1" applyFill="1" applyBorder="1" applyAlignment="1">
      <alignment horizontal="right" vertical="center"/>
    </xf>
    <xf numFmtId="3" fontId="7" fillId="0" borderId="8" xfId="1" applyNumberFormat="1" applyFont="1" applyBorder="1" applyAlignment="1">
      <alignment horizontal="right" vertical="center"/>
    </xf>
    <xf numFmtId="3" fontId="7" fillId="0" borderId="8" xfId="1" applyNumberFormat="1" applyFont="1" applyBorder="1" applyAlignment="1">
      <alignment vertical="center"/>
    </xf>
    <xf numFmtId="3" fontId="3" fillId="0" borderId="9" xfId="1" applyNumberFormat="1" applyFont="1" applyBorder="1" applyAlignment="1">
      <alignment vertical="center"/>
    </xf>
    <xf numFmtId="3" fontId="7" fillId="0" borderId="8" xfId="0" applyNumberFormat="1" applyFont="1" applyBorder="1" applyAlignment="1">
      <alignment vertical="center"/>
    </xf>
    <xf numFmtId="3" fontId="18" fillId="0" borderId="8" xfId="0" applyNumberFormat="1" applyFont="1" applyBorder="1" applyAlignment="1">
      <alignment vertical="center"/>
    </xf>
    <xf numFmtId="3" fontId="7" fillId="0" borderId="9" xfId="0" applyNumberFormat="1" applyFont="1" applyBorder="1" applyAlignment="1">
      <alignment vertical="center"/>
    </xf>
    <xf numFmtId="3" fontId="7" fillId="4" borderId="8" xfId="1" applyNumberFormat="1" applyFont="1" applyFill="1" applyBorder="1" applyAlignment="1">
      <alignment horizontal="right" vertical="center"/>
    </xf>
    <xf numFmtId="3" fontId="3" fillId="0" borderId="12" xfId="1" applyNumberFormat="1" applyFont="1" applyBorder="1" applyAlignment="1">
      <alignment horizontal="right" vertical="center"/>
    </xf>
    <xf numFmtId="3" fontId="7" fillId="3" borderId="8" xfId="1" applyNumberFormat="1" applyFont="1" applyFill="1" applyBorder="1" applyAlignment="1">
      <alignment horizontal="right" vertical="center"/>
    </xf>
    <xf numFmtId="3" fontId="7" fillId="6" borderId="8" xfId="1" applyNumberFormat="1" applyFont="1" applyFill="1" applyBorder="1" applyAlignment="1">
      <alignment horizontal="right" vertical="center"/>
    </xf>
    <xf numFmtId="3" fontId="18" fillId="0" borderId="8" xfId="1" applyNumberFormat="1" applyFont="1" applyBorder="1" applyAlignment="1">
      <alignment vertical="center" wrapText="1"/>
    </xf>
    <xf numFmtId="3" fontId="18" fillId="0" borderId="8" xfId="1" applyNumberFormat="1" applyFont="1" applyBorder="1" applyAlignment="1">
      <alignment vertical="center"/>
    </xf>
    <xf numFmtId="164" fontId="8" fillId="0" borderId="4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16" fillId="0" borderId="4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3" fontId="16" fillId="0" borderId="4" xfId="1" applyNumberFormat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3" fontId="16" fillId="0" borderId="8" xfId="1" applyNumberFormat="1" applyFont="1" applyBorder="1" applyAlignment="1">
      <alignment vertical="center"/>
    </xf>
    <xf numFmtId="0" fontId="4" fillId="4" borderId="0" xfId="1" applyFont="1" applyFill="1" applyAlignment="1">
      <alignment vertical="center"/>
    </xf>
    <xf numFmtId="49" fontId="4" fillId="4" borderId="0" xfId="1" applyNumberFormat="1" applyFont="1" applyFill="1" applyAlignment="1">
      <alignment horizontal="center" vertical="center"/>
    </xf>
    <xf numFmtId="0" fontId="2" fillId="0" borderId="4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15" fillId="0" borderId="8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49" fontId="4" fillId="0" borderId="0" xfId="1" applyNumberFormat="1" applyFont="1" applyAlignment="1">
      <alignment horizontal="center" vertical="center"/>
    </xf>
    <xf numFmtId="0" fontId="22" fillId="0" borderId="4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2" fillId="0" borderId="0" xfId="1" applyFont="1" applyAlignment="1">
      <alignment vertical="center"/>
    </xf>
    <xf numFmtId="0" fontId="9" fillId="8" borderId="4" xfId="1" applyFont="1" applyFill="1" applyBorder="1" applyAlignment="1">
      <alignment horizontal="center" vertical="center"/>
    </xf>
    <xf numFmtId="0" fontId="8" fillId="8" borderId="4" xfId="1" applyFont="1" applyFill="1" applyBorder="1" applyAlignment="1">
      <alignment horizontal="left" vertical="center"/>
    </xf>
    <xf numFmtId="49" fontId="8" fillId="8" borderId="4" xfId="1" applyNumberFormat="1" applyFont="1" applyFill="1" applyBorder="1" applyAlignment="1">
      <alignment horizontal="center" vertical="center"/>
    </xf>
    <xf numFmtId="3" fontId="7" fillId="8" borderId="8" xfId="1" applyNumberFormat="1" applyFont="1" applyFill="1" applyBorder="1" applyAlignment="1">
      <alignment horizontal="right" vertical="center"/>
    </xf>
    <xf numFmtId="0" fontId="8" fillId="8" borderId="4" xfId="1" applyFont="1" applyFill="1" applyBorder="1" applyAlignment="1">
      <alignment horizontal="center" vertical="center"/>
    </xf>
    <xf numFmtId="0" fontId="8" fillId="8" borderId="1" xfId="1" applyFont="1" applyFill="1" applyBorder="1" applyAlignment="1">
      <alignment horizontal="left" vertical="center"/>
    </xf>
    <xf numFmtId="49" fontId="8" fillId="8" borderId="1" xfId="1" applyNumberFormat="1" applyFont="1" applyFill="1" applyBorder="1" applyAlignment="1">
      <alignment horizontal="center" vertical="center"/>
    </xf>
    <xf numFmtId="3" fontId="7" fillId="8" borderId="10" xfId="1" applyNumberFormat="1" applyFont="1" applyFill="1" applyBorder="1" applyAlignment="1">
      <alignment horizontal="right" vertical="center"/>
    </xf>
    <xf numFmtId="0" fontId="8" fillId="8" borderId="2" xfId="1" applyFont="1" applyFill="1" applyBorder="1" applyAlignment="1">
      <alignment horizontal="center" vertical="center"/>
    </xf>
    <xf numFmtId="0" fontId="8" fillId="8" borderId="6" xfId="1" applyFont="1" applyFill="1" applyBorder="1" applyAlignment="1">
      <alignment horizontal="center" vertical="center"/>
    </xf>
    <xf numFmtId="0" fontId="8" fillId="8" borderId="7" xfId="1" applyFont="1" applyFill="1" applyBorder="1" applyAlignment="1">
      <alignment horizontal="left" vertical="center"/>
    </xf>
    <xf numFmtId="49" fontId="8" fillId="8" borderId="7" xfId="1" applyNumberFormat="1" applyFont="1" applyFill="1" applyBorder="1" applyAlignment="1">
      <alignment horizontal="center" vertical="center"/>
    </xf>
    <xf numFmtId="3" fontId="7" fillId="8" borderId="11" xfId="1" applyNumberFormat="1" applyFont="1" applyFill="1" applyBorder="1" applyAlignment="1">
      <alignment horizontal="right" vertical="center"/>
    </xf>
    <xf numFmtId="0" fontId="8" fillId="9" borderId="1" xfId="1" applyFont="1" applyFill="1" applyBorder="1" applyAlignment="1">
      <alignment horizontal="left" vertical="center"/>
    </xf>
    <xf numFmtId="49" fontId="8" fillId="9" borderId="1" xfId="1" applyNumberFormat="1" applyFont="1" applyFill="1" applyBorder="1" applyAlignment="1">
      <alignment horizontal="center" vertical="center"/>
    </xf>
    <xf numFmtId="3" fontId="7" fillId="9" borderId="10" xfId="1" applyNumberFormat="1" applyFont="1" applyFill="1" applyBorder="1" applyAlignment="1">
      <alignment horizontal="right" vertical="center"/>
    </xf>
    <xf numFmtId="0" fontId="19" fillId="9" borderId="2" xfId="1" applyFont="1" applyFill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24" fillId="0" borderId="4" xfId="1" applyFont="1" applyBorder="1" applyAlignment="1">
      <alignment vertical="center"/>
    </xf>
    <xf numFmtId="3" fontId="7" fillId="7" borderId="8" xfId="1" applyNumberFormat="1" applyFont="1" applyFill="1" applyBorder="1" applyAlignment="1">
      <alignment vertical="center"/>
    </xf>
    <xf numFmtId="10" fontId="8" fillId="0" borderId="4" xfId="2" applyNumberFormat="1" applyFont="1" applyBorder="1" applyAlignment="1">
      <alignment horizontal="center" vertical="center" wrapText="1"/>
    </xf>
    <xf numFmtId="10" fontId="6" fillId="0" borderId="4" xfId="2" applyNumberFormat="1" applyFont="1" applyBorder="1" applyAlignment="1">
      <alignment vertical="center"/>
    </xf>
    <xf numFmtId="10" fontId="8" fillId="2" borderId="4" xfId="2" applyNumberFormat="1" applyFont="1" applyFill="1" applyBorder="1" applyAlignment="1">
      <alignment vertical="center"/>
    </xf>
    <xf numFmtId="10" fontId="4" fillId="0" borderId="4" xfId="2" applyNumberFormat="1" applyFont="1" applyBorder="1" applyAlignment="1">
      <alignment vertical="center"/>
    </xf>
    <xf numFmtId="10" fontId="4" fillId="2" borderId="4" xfId="2" applyNumberFormat="1" applyFont="1" applyFill="1" applyBorder="1" applyAlignment="1">
      <alignment vertical="center"/>
    </xf>
    <xf numFmtId="10" fontId="8" fillId="7" borderId="4" xfId="2" applyNumberFormat="1" applyFont="1" applyFill="1" applyBorder="1" applyAlignment="1">
      <alignment vertical="center"/>
    </xf>
    <xf numFmtId="10" fontId="3" fillId="4" borderId="0" xfId="1" applyNumberFormat="1" applyFont="1" applyFill="1" applyAlignment="1">
      <alignment vertical="center"/>
    </xf>
    <xf numFmtId="10" fontId="7" fillId="4" borderId="8" xfId="1" applyNumberFormat="1" applyFont="1" applyFill="1" applyBorder="1" applyAlignment="1">
      <alignment horizontal="right" vertical="center"/>
    </xf>
    <xf numFmtId="10" fontId="4" fillId="0" borderId="4" xfId="2" applyNumberFormat="1" applyFont="1" applyFill="1" applyBorder="1" applyAlignment="1">
      <alignment vertical="center"/>
    </xf>
    <xf numFmtId="10" fontId="7" fillId="3" borderId="8" xfId="1" applyNumberFormat="1" applyFont="1" applyFill="1" applyBorder="1" applyAlignment="1">
      <alignment horizontal="right" vertical="center"/>
    </xf>
    <xf numFmtId="10" fontId="8" fillId="0" borderId="4" xfId="2" applyNumberFormat="1" applyFont="1" applyFill="1" applyBorder="1" applyAlignment="1">
      <alignment vertical="center"/>
    </xf>
    <xf numFmtId="10" fontId="8" fillId="10" borderId="4" xfId="2" applyNumberFormat="1" applyFont="1" applyFill="1" applyBorder="1" applyAlignment="1">
      <alignment vertical="center"/>
    </xf>
    <xf numFmtId="10" fontId="2" fillId="0" borderId="0" xfId="2" applyNumberFormat="1" applyFont="1" applyAlignment="1">
      <alignment vertical="center"/>
    </xf>
    <xf numFmtId="3" fontId="3" fillId="0" borderId="4" xfId="0" applyNumberFormat="1" applyFont="1" applyBorder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/>
    </xf>
    <xf numFmtId="3" fontId="0" fillId="0" borderId="0" xfId="0" applyNumberFormat="1" applyAlignment="1">
      <alignment horizontal="right"/>
    </xf>
    <xf numFmtId="0" fontId="0" fillId="0" borderId="0" xfId="0" pivotButton="1"/>
    <xf numFmtId="0" fontId="0" fillId="0" borderId="0" xfId="0" applyAlignment="1">
      <alignment horizontal="left"/>
    </xf>
    <xf numFmtId="0" fontId="8" fillId="0" borderId="4" xfId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3" fontId="4" fillId="0" borderId="13" xfId="1" applyNumberFormat="1" applyFont="1" applyBorder="1" applyAlignment="1">
      <alignment horizontal="right" vertical="center"/>
    </xf>
    <xf numFmtId="3" fontId="8" fillId="0" borderId="0" xfId="1" applyNumberFormat="1" applyFont="1" applyAlignment="1">
      <alignment horizontal="right" vertical="center"/>
    </xf>
    <xf numFmtId="0" fontId="14" fillId="0" borderId="0" xfId="1" applyFont="1" applyAlignment="1">
      <alignment horizontal="center" vertical="center" wrapText="1"/>
    </xf>
    <xf numFmtId="0" fontId="3" fillId="0" borderId="0" xfId="1" applyFont="1" applyAlignment="1">
      <alignment horizontal="right" vertical="center" wrapText="1"/>
    </xf>
  </cellXfs>
  <cellStyles count="3">
    <cellStyle name="Normál" xfId="0" builtinId="0"/>
    <cellStyle name="Normál_3. melléklet 2015" xfId="1" xr:uid="{00000000-0005-0000-0000-000001000000}"/>
    <cellStyle name="Százalék" xfId="2" builtinId="5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[4. melléklet 2025_1v_kész_20251231_beszámoló.xlsx]Munka4!Kimutatás14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/>
              <a:t> </a:t>
            </a:r>
            <a:r>
              <a:rPr lang="hu-HU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Az önkormányzat és intézményei felhalmozási kiadások alakulása</a:t>
            </a:r>
            <a:endParaRPr lang="hu-H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Munka4!$B$3</c:f>
              <c:strCache>
                <c:ptCount val="1"/>
                <c:pt idx="0">
                  <c:v>Összeg / Előirányzat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Munka4!$A$4:$A$7</c:f>
              <c:strCache>
                <c:ptCount val="3"/>
                <c:pt idx="0">
                  <c:v>K6 Beruházások összesen</c:v>
                </c:pt>
                <c:pt idx="1">
                  <c:v>K7 Felújítások összesen</c:v>
                </c:pt>
                <c:pt idx="2">
                  <c:v>K8 Egyéb felhalmozási célú kiadások összesen</c:v>
                </c:pt>
              </c:strCache>
            </c:strRef>
          </c:cat>
          <c:val>
            <c:numRef>
              <c:f>Munka4!$B$4:$B$7</c:f>
              <c:numCache>
                <c:formatCode>#,##0</c:formatCode>
                <c:ptCount val="3"/>
                <c:pt idx="0">
                  <c:v>34908996</c:v>
                </c:pt>
                <c:pt idx="1">
                  <c:v>309999186</c:v>
                </c:pt>
                <c:pt idx="2">
                  <c:v>677559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EA-481F-9A80-A7C778642EB2}"/>
            </c:ext>
          </c:extLst>
        </c:ser>
        <c:ser>
          <c:idx val="1"/>
          <c:order val="1"/>
          <c:tx>
            <c:strRef>
              <c:f>Munka4!$C$3</c:f>
              <c:strCache>
                <c:ptCount val="1"/>
                <c:pt idx="0">
                  <c:v>Összeg / Teljesítés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Munka4!$A$4:$A$7</c:f>
              <c:strCache>
                <c:ptCount val="3"/>
                <c:pt idx="0">
                  <c:v>K6 Beruházások összesen</c:v>
                </c:pt>
                <c:pt idx="1">
                  <c:v>K7 Felújítások összesen</c:v>
                </c:pt>
                <c:pt idx="2">
                  <c:v>K8 Egyéb felhalmozási célú kiadások összesen</c:v>
                </c:pt>
              </c:strCache>
            </c:strRef>
          </c:cat>
          <c:val>
            <c:numRef>
              <c:f>Munka4!$C$4:$C$7</c:f>
              <c:numCache>
                <c:formatCode>#,##0</c:formatCode>
                <c:ptCount val="3"/>
                <c:pt idx="0">
                  <c:v>20655704</c:v>
                </c:pt>
                <c:pt idx="1">
                  <c:v>80522166</c:v>
                </c:pt>
                <c:pt idx="2">
                  <c:v>677559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EA-481F-9A80-A7C778642E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47102544"/>
        <c:axId val="2047086224"/>
      </c:barChart>
      <c:catAx>
        <c:axId val="2047102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047086224"/>
        <c:crosses val="autoZero"/>
        <c:auto val="1"/>
        <c:lblAlgn val="ctr"/>
        <c:lblOffset val="100"/>
        <c:noMultiLvlLbl val="0"/>
      </c:catAx>
      <c:valAx>
        <c:axId val="2047086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047102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3</xdr:row>
      <xdr:rowOff>123825</xdr:rowOff>
    </xdr:from>
    <xdr:to>
      <xdr:col>13</xdr:col>
      <xdr:colOff>266700</xdr:colOff>
      <xdr:row>21</xdr:row>
      <xdr:rowOff>38099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E2EC697-C03C-5945-6684-A58598917D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3%20m&#243;dos&#237;t&#225;s\4.%20mell&#233;klet%202025_1v_k&#233;sz_20251231.xlsx" TargetMode="External"/><Relationship Id="rId1" Type="http://schemas.openxmlformats.org/officeDocument/2006/relationships/externalLinkPath" Target="/K&#214;LTS&#201;GVET&#201;S/2025/3%20m&#243;dos&#237;t&#225;s/4.%20mell&#233;klet%202025_1v_k&#233;sz_2025123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.%20mell&#233;klet%202025_1v.xlsx" TargetMode="External"/><Relationship Id="rId1" Type="http://schemas.openxmlformats.org/officeDocument/2006/relationships/externalLinkPath" Target="file:///C:\Users\User\Desktop\V&#233;gleges\2025\2.%20mell&#233;klet%202025_1v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1.%20mell&#233;klet%202025_1v.xlsx" TargetMode="External"/><Relationship Id="rId1" Type="http://schemas.openxmlformats.org/officeDocument/2006/relationships/externalLinkPath" Target="file:///C:\Users\User\Desktop\V&#233;gleges\2025\1.%20mell&#233;klet%202025_1v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%20m&#243;dos&#237;t&#225;s\4.%20mell&#233;klet%202025_1v_k&#233;sz_20250930.xlsx" TargetMode="External"/><Relationship Id="rId1" Type="http://schemas.openxmlformats.org/officeDocument/2006/relationships/externalLinkPath" Target="/K&#214;LTS&#201;GVET&#201;S/2025/2%20m&#243;dos&#237;t&#225;s/4.%20mell&#233;klet%202025_1v_k&#233;sz_202509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</sheetNames>
    <sheetDataSet>
      <sheetData sheetId="0">
        <row r="11">
          <cell r="J11">
            <v>460000</v>
          </cell>
        </row>
        <row r="15">
          <cell r="J15">
            <v>2891543</v>
          </cell>
        </row>
        <row r="19">
          <cell r="J19">
            <v>217950</v>
          </cell>
        </row>
        <row r="23">
          <cell r="J23">
            <v>9611558</v>
          </cell>
        </row>
        <row r="27">
          <cell r="J27">
            <v>1500000</v>
          </cell>
        </row>
        <row r="31">
          <cell r="J31">
            <v>1230713</v>
          </cell>
        </row>
        <row r="35">
          <cell r="J35">
            <v>3046456</v>
          </cell>
        </row>
        <row r="39">
          <cell r="J39">
            <v>522979</v>
          </cell>
        </row>
        <row r="43">
          <cell r="J43">
            <v>7500000</v>
          </cell>
        </row>
        <row r="47">
          <cell r="J47">
            <v>4722707</v>
          </cell>
        </row>
        <row r="54">
          <cell r="J54">
            <v>41391888</v>
          </cell>
        </row>
        <row r="55">
          <cell r="J55">
            <v>44786388</v>
          </cell>
        </row>
        <row r="56">
          <cell r="J56">
            <v>4705073</v>
          </cell>
        </row>
        <row r="59">
          <cell r="J59">
            <v>193226847</v>
          </cell>
        </row>
        <row r="60">
          <cell r="J60">
            <v>11029023</v>
          </cell>
        </row>
        <row r="64">
          <cell r="J64">
            <v>0</v>
          </cell>
        </row>
        <row r="68">
          <cell r="J68">
            <v>54000</v>
          </cell>
        </row>
        <row r="72">
          <cell r="J72">
            <v>10305967</v>
          </cell>
        </row>
        <row r="76">
          <cell r="J76">
            <v>2000000</v>
          </cell>
        </row>
        <row r="80">
          <cell r="J80">
            <v>2500000</v>
          </cell>
        </row>
        <row r="87">
          <cell r="J87">
            <v>445905</v>
          </cell>
        </row>
        <row r="91">
          <cell r="J91">
            <v>231654</v>
          </cell>
        </row>
        <row r="101">
          <cell r="J101">
            <v>140183</v>
          </cell>
        </row>
        <row r="128">
          <cell r="J128">
            <v>1251000</v>
          </cell>
        </row>
        <row r="151">
          <cell r="J151">
            <v>1813907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7">
          <cell r="D17">
            <v>115594102</v>
          </cell>
        </row>
        <row r="24">
          <cell r="D24">
            <v>54000</v>
          </cell>
        </row>
        <row r="25">
          <cell r="D25">
            <v>41676888</v>
          </cell>
        </row>
        <row r="26">
          <cell r="D26">
            <v>11029023</v>
          </cell>
        </row>
        <row r="27">
          <cell r="D27">
            <v>117841</v>
          </cell>
        </row>
        <row r="28">
          <cell r="D28">
            <v>5398023</v>
          </cell>
        </row>
        <row r="29">
          <cell r="D29">
            <v>9611558</v>
          </cell>
        </row>
        <row r="30">
          <cell r="D30">
            <v>3784302</v>
          </cell>
        </row>
        <row r="31">
          <cell r="D31">
            <v>10537621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71">
          <cell r="D71">
            <v>194666477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</sheetNames>
    <sheetDataSet>
      <sheetData sheetId="0">
        <row r="9">
          <cell r="H9">
            <v>460000</v>
          </cell>
        </row>
        <row r="103">
          <cell r="H103">
            <v>0</v>
          </cell>
        </row>
        <row r="110">
          <cell r="H110">
            <v>0</v>
          </cell>
        </row>
        <row r="114">
          <cell r="H114">
            <v>0</v>
          </cell>
        </row>
        <row r="118">
          <cell r="H118">
            <v>0</v>
          </cell>
        </row>
        <row r="120">
          <cell r="H120">
            <v>0</v>
          </cell>
        </row>
        <row r="133">
          <cell r="H133">
            <v>0</v>
          </cell>
        </row>
        <row r="137">
          <cell r="H137">
            <v>0</v>
          </cell>
        </row>
        <row r="156">
          <cell r="H156">
            <v>0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icsT" refreshedDate="46147.605282175929" createdVersion="8" refreshedVersion="8" minRefreshableVersion="3" recordCount="3" xr:uid="{953CE86B-F0CD-458E-9A3B-8B9C8A3E0FBD}">
  <cacheSource type="worksheet">
    <worksheetSource ref="A1:C4" sheet="Munka2"/>
  </cacheSource>
  <cacheFields count="3">
    <cacheField name="Mező1" numFmtId="0">
      <sharedItems count="3">
        <s v="K6 Beruházások összesen"/>
        <s v="K7 Felújítások összesen"/>
        <s v="K8 Egyéb felhalmozási célú kiadások összesen"/>
      </sharedItems>
    </cacheField>
    <cacheField name="Előirányzat " numFmtId="3">
      <sharedItems containsSemiMixedTypes="0" containsString="0" containsNumber="1" containsInteger="1" minValue="677559" maxValue="309999186"/>
    </cacheField>
    <cacheField name="Teljesítés" numFmtId="3">
      <sharedItems containsSemiMixedTypes="0" containsString="0" containsNumber="1" containsInteger="1" minValue="677559" maxValue="8052216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">
  <r>
    <x v="0"/>
    <n v="34908996"/>
    <n v="20655704"/>
  </r>
  <r>
    <x v="1"/>
    <n v="309999186"/>
    <n v="80522166"/>
  </r>
  <r>
    <x v="2"/>
    <n v="677559"/>
    <n v="67755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9EE278F-8FC9-42E0-82A3-39CE7CD946EF}" name="Kimutatás14" cacheId="0" applyNumberFormats="0" applyBorderFormats="0" applyFontFormats="0" applyPatternFormats="0" applyAlignmentFormats="0" applyWidthHeightFormats="1" dataCaption="Értékek" updatedVersion="8" minRefreshableVersion="3" useAutoFormatting="1" itemPrintTitles="1" createdVersion="8" indent="0" outline="1" outlineData="1" multipleFieldFilters="0" chartFormat="5">
  <location ref="A3:C7" firstHeaderRow="0" firstDataRow="1" firstDataCol="1"/>
  <pivotFields count="3">
    <pivotField axis="axisRow" showAll="0">
      <items count="4">
        <item x="0"/>
        <item x="1"/>
        <item x="2"/>
        <item t="default"/>
      </items>
    </pivotField>
    <pivotField dataField="1" numFmtId="3" showAll="0"/>
    <pivotField dataField="1" numFmtId="3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Összeg / Előirányzat " fld="1" baseField="0" baseItem="0" numFmtId="3"/>
    <dataField name="Összeg / Teljesítés" fld="2" baseField="0" baseItem="0" numFmtId="3"/>
  </dataFields>
  <chartFormats count="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1"/>
  <sheetViews>
    <sheetView tabSelected="1" view="pageBreakPreview" topLeftCell="A153" zoomScale="60" zoomScaleNormal="70" workbookViewId="0">
      <selection activeCell="M6" sqref="M6"/>
    </sheetView>
  </sheetViews>
  <sheetFormatPr defaultColWidth="9.140625" defaultRowHeight="23.25" x14ac:dyDescent="0.25"/>
  <cols>
    <col min="1" max="1" width="6.7109375" style="2" customWidth="1"/>
    <col min="2" max="2" width="139.85546875" style="85" customWidth="1"/>
    <col min="3" max="3" width="14.85546875" style="115" customWidth="1"/>
    <col min="4" max="4" width="29.7109375" style="1" customWidth="1"/>
    <col min="5" max="5" width="20" style="118" hidden="1" customWidth="1"/>
    <col min="6" max="6" width="23.5703125" style="96" hidden="1" customWidth="1"/>
    <col min="7" max="7" width="17.7109375" style="96" hidden="1" customWidth="1"/>
    <col min="8" max="8" width="23.7109375" style="96" customWidth="1"/>
    <col min="9" max="9" width="20.7109375" style="96" customWidth="1"/>
    <col min="10" max="10" width="17.5703125" style="151" customWidth="1"/>
    <col min="11" max="16384" width="9.140625" style="96"/>
  </cols>
  <sheetData>
    <row r="1" spans="1:10" s="85" customFormat="1" ht="23.25" customHeight="1" x14ac:dyDescent="0.25">
      <c r="A1" s="161" t="s">
        <v>23</v>
      </c>
      <c r="B1" s="161"/>
      <c r="C1" s="161"/>
      <c r="D1" s="161"/>
      <c r="E1" s="161"/>
      <c r="F1" s="161"/>
      <c r="G1" s="161"/>
      <c r="H1" s="161"/>
      <c r="I1" s="161"/>
      <c r="J1" s="161"/>
    </row>
    <row r="2" spans="1:10" s="85" customFormat="1" ht="23.25" customHeight="1" x14ac:dyDescent="0.25">
      <c r="A2" s="163" t="s">
        <v>98</v>
      </c>
      <c r="B2" s="163"/>
      <c r="C2" s="163"/>
      <c r="D2" s="163"/>
      <c r="E2" s="163"/>
      <c r="F2" s="163"/>
      <c r="G2" s="163"/>
      <c r="H2" s="163"/>
      <c r="I2" s="163"/>
      <c r="J2" s="163"/>
    </row>
    <row r="3" spans="1:10" s="85" customFormat="1" ht="26.45" customHeight="1" x14ac:dyDescent="0.25">
      <c r="A3" s="162" t="s">
        <v>85</v>
      </c>
      <c r="B3" s="162"/>
      <c r="C3" s="162"/>
      <c r="D3" s="162"/>
      <c r="E3" s="162"/>
      <c r="F3" s="162"/>
      <c r="G3" s="162"/>
      <c r="H3" s="162"/>
      <c r="I3" s="162"/>
      <c r="J3" s="162"/>
    </row>
    <row r="4" spans="1:10" s="85" customFormat="1" ht="25.9" customHeight="1" x14ac:dyDescent="0.25">
      <c r="A4" s="162" t="s">
        <v>97</v>
      </c>
      <c r="B4" s="162"/>
      <c r="C4" s="162"/>
      <c r="D4" s="162"/>
      <c r="E4" s="162"/>
      <c r="F4" s="162"/>
      <c r="G4" s="162"/>
      <c r="H4" s="162"/>
      <c r="I4" s="162"/>
      <c r="J4" s="162"/>
    </row>
    <row r="5" spans="1:10" s="85" customFormat="1" ht="20.45" customHeight="1" x14ac:dyDescent="0.25">
      <c r="A5" s="160" t="s">
        <v>28</v>
      </c>
      <c r="B5" s="160"/>
      <c r="C5" s="160"/>
      <c r="D5" s="160"/>
      <c r="E5" s="160"/>
      <c r="F5" s="160"/>
      <c r="G5" s="160"/>
      <c r="H5" s="160"/>
      <c r="I5" s="160"/>
      <c r="J5" s="160"/>
    </row>
    <row r="6" spans="1:10" s="16" customFormat="1" ht="61.5" customHeight="1" x14ac:dyDescent="0.25">
      <c r="A6" s="158" t="s">
        <v>22</v>
      </c>
      <c r="B6" s="159"/>
      <c r="C6" s="17" t="s">
        <v>45</v>
      </c>
      <c r="D6" s="63" t="s">
        <v>21</v>
      </c>
      <c r="E6" s="84" t="s">
        <v>79</v>
      </c>
      <c r="F6" s="63" t="s">
        <v>78</v>
      </c>
      <c r="G6" s="84" t="s">
        <v>79</v>
      </c>
      <c r="H6" s="63" t="s">
        <v>86</v>
      </c>
      <c r="I6" s="83" t="s">
        <v>87</v>
      </c>
      <c r="J6" s="139" t="s">
        <v>80</v>
      </c>
    </row>
    <row r="7" spans="1:10" s="89" customFormat="1" ht="25.9" customHeight="1" x14ac:dyDescent="0.25">
      <c r="A7" s="15"/>
      <c r="B7" s="14" t="s">
        <v>27</v>
      </c>
      <c r="C7" s="39"/>
      <c r="D7" s="64"/>
      <c r="E7" s="86"/>
      <c r="F7" s="87"/>
      <c r="G7" s="88"/>
      <c r="H7" s="88"/>
      <c r="I7" s="88"/>
      <c r="J7" s="140"/>
    </row>
    <row r="8" spans="1:10" s="89" customFormat="1" ht="22.9" customHeight="1" x14ac:dyDescent="0.25">
      <c r="A8" s="6" t="s">
        <v>16</v>
      </c>
      <c r="B8" s="10" t="s">
        <v>20</v>
      </c>
      <c r="C8" s="40"/>
      <c r="D8" s="64"/>
      <c r="E8" s="86"/>
      <c r="F8" s="87"/>
      <c r="G8" s="88"/>
      <c r="H8" s="88"/>
      <c r="I8" s="88"/>
      <c r="J8" s="140"/>
    </row>
    <row r="9" spans="1:10" s="89" customFormat="1" ht="22.5" x14ac:dyDescent="0.25">
      <c r="A9" s="9" t="s">
        <v>4</v>
      </c>
      <c r="B9" s="12" t="s">
        <v>56</v>
      </c>
      <c r="C9" s="41" t="s">
        <v>47</v>
      </c>
      <c r="D9" s="65">
        <f>SUM(D11:D11)</f>
        <v>460000</v>
      </c>
      <c r="E9" s="65">
        <f t="shared" ref="E9:I9" si="0">SUM(E11:E11)</f>
        <v>0</v>
      </c>
      <c r="F9" s="65">
        <f t="shared" si="0"/>
        <v>460000</v>
      </c>
      <c r="G9" s="65">
        <f t="shared" si="0"/>
        <v>0</v>
      </c>
      <c r="H9" s="65">
        <f t="shared" si="0"/>
        <v>460000</v>
      </c>
      <c r="I9" s="65">
        <f t="shared" si="0"/>
        <v>282334</v>
      </c>
      <c r="J9" s="141">
        <f t="shared" ref="J9:J76" si="1">I9/H9</f>
        <v>0.61376956521739134</v>
      </c>
    </row>
    <row r="10" spans="1:10" s="89" customFormat="1" ht="22.9" customHeight="1" x14ac:dyDescent="0.25">
      <c r="A10" s="6"/>
      <c r="B10" s="7" t="s">
        <v>3</v>
      </c>
      <c r="C10" s="42"/>
      <c r="D10" s="66"/>
      <c r="E10" s="90"/>
      <c r="F10" s="87"/>
      <c r="G10" s="88"/>
      <c r="H10" s="66"/>
      <c r="I10" s="88"/>
      <c r="J10" s="142"/>
    </row>
    <row r="11" spans="1:10" s="89" customFormat="1" ht="22.9" customHeight="1" x14ac:dyDescent="0.25">
      <c r="A11" s="6"/>
      <c r="B11" s="11" t="s">
        <v>2</v>
      </c>
      <c r="C11" s="43"/>
      <c r="D11" s="67">
        <v>460000</v>
      </c>
      <c r="E11" s="81">
        <v>0</v>
      </c>
      <c r="F11" s="67">
        <f>D11+E11</f>
        <v>460000</v>
      </c>
      <c r="G11" s="88"/>
      <c r="H11" s="66">
        <f>[1]Munka1!$J11</f>
        <v>460000</v>
      </c>
      <c r="I11" s="67">
        <v>282334</v>
      </c>
      <c r="J11" s="142">
        <f t="shared" si="1"/>
        <v>0.61376956521739134</v>
      </c>
    </row>
    <row r="12" spans="1:10" s="89" customFormat="1" ht="22.9" customHeight="1" x14ac:dyDescent="0.25">
      <c r="A12" s="6"/>
      <c r="B12" s="5"/>
      <c r="C12" s="44"/>
      <c r="D12" s="64"/>
      <c r="E12" s="90"/>
      <c r="F12" s="87"/>
      <c r="G12" s="88"/>
      <c r="H12" s="66"/>
      <c r="I12" s="88"/>
      <c r="J12" s="142"/>
    </row>
    <row r="13" spans="1:10" s="89" customFormat="1" ht="22.9" customHeight="1" x14ac:dyDescent="0.25">
      <c r="A13" s="9" t="s">
        <v>13</v>
      </c>
      <c r="B13" s="13" t="s">
        <v>40</v>
      </c>
      <c r="C13" s="45" t="s">
        <v>47</v>
      </c>
      <c r="D13" s="65">
        <f>SUM(D15:D15)</f>
        <v>3784302</v>
      </c>
      <c r="E13" s="65">
        <f t="shared" ref="E13:I13" si="2">SUM(E15:E15)</f>
        <v>-892759</v>
      </c>
      <c r="F13" s="65">
        <f t="shared" si="2"/>
        <v>2891543</v>
      </c>
      <c r="G13" s="65">
        <f t="shared" si="2"/>
        <v>0</v>
      </c>
      <c r="H13" s="65">
        <f t="shared" si="2"/>
        <v>2891543</v>
      </c>
      <c r="I13" s="65">
        <f t="shared" si="2"/>
        <v>0</v>
      </c>
      <c r="J13" s="143">
        <f t="shared" si="1"/>
        <v>0</v>
      </c>
    </row>
    <row r="14" spans="1:10" s="89" customFormat="1" ht="22.9" customHeight="1" x14ac:dyDescent="0.25">
      <c r="A14" s="6"/>
      <c r="B14" s="7" t="s">
        <v>3</v>
      </c>
      <c r="C14" s="42"/>
      <c r="D14" s="64"/>
      <c r="E14" s="90"/>
      <c r="F14" s="87"/>
      <c r="G14" s="88"/>
      <c r="H14" s="66"/>
      <c r="I14" s="88"/>
      <c r="J14" s="142"/>
    </row>
    <row r="15" spans="1:10" s="89" customFormat="1" ht="22.9" customHeight="1" x14ac:dyDescent="0.25">
      <c r="A15" s="6"/>
      <c r="B15" s="11" t="s">
        <v>42</v>
      </c>
      <c r="C15" s="43"/>
      <c r="D15" s="67">
        <f>[2]Munka1!$D$30</f>
        <v>3784302</v>
      </c>
      <c r="E15" s="81">
        <v>-892759</v>
      </c>
      <c r="F15" s="67">
        <f>D15+E15</f>
        <v>2891543</v>
      </c>
      <c r="G15" s="88"/>
      <c r="H15" s="66">
        <f>[1]Munka1!$J15</f>
        <v>2891543</v>
      </c>
      <c r="I15" s="67">
        <v>0</v>
      </c>
      <c r="J15" s="142">
        <f t="shared" si="1"/>
        <v>0</v>
      </c>
    </row>
    <row r="16" spans="1:10" s="89" customFormat="1" ht="22.9" customHeight="1" x14ac:dyDescent="0.25">
      <c r="A16" s="6"/>
      <c r="B16" s="5"/>
      <c r="C16" s="44"/>
      <c r="D16" s="66"/>
      <c r="E16" s="90"/>
      <c r="F16" s="87"/>
      <c r="G16" s="88"/>
      <c r="H16" s="66"/>
      <c r="I16" s="88"/>
      <c r="J16" s="142"/>
    </row>
    <row r="17" spans="1:10" s="89" customFormat="1" ht="22.9" customHeight="1" x14ac:dyDescent="0.25">
      <c r="A17" s="9" t="s">
        <v>12</v>
      </c>
      <c r="B17" s="13" t="s">
        <v>18</v>
      </c>
      <c r="C17" s="45" t="s">
        <v>48</v>
      </c>
      <c r="D17" s="65">
        <f>SUM(D19:D19)</f>
        <v>217950</v>
      </c>
      <c r="E17" s="65">
        <f t="shared" ref="E17:I17" si="3">SUM(E19:E19)</f>
        <v>0</v>
      </c>
      <c r="F17" s="65">
        <f t="shared" si="3"/>
        <v>217950</v>
      </c>
      <c r="G17" s="65">
        <f t="shared" si="3"/>
        <v>0</v>
      </c>
      <c r="H17" s="65">
        <f t="shared" si="3"/>
        <v>217950</v>
      </c>
      <c r="I17" s="65">
        <f t="shared" si="3"/>
        <v>4042410</v>
      </c>
      <c r="J17" s="141">
        <f t="shared" si="1"/>
        <v>18.54741913282863</v>
      </c>
    </row>
    <row r="18" spans="1:10" s="89" customFormat="1" ht="22.9" customHeight="1" x14ac:dyDescent="0.25">
      <c r="A18" s="6"/>
      <c r="B18" s="7" t="s">
        <v>3</v>
      </c>
      <c r="C18" s="42"/>
      <c r="D18" s="64"/>
      <c r="E18" s="90"/>
      <c r="F18" s="87"/>
      <c r="G18" s="88"/>
      <c r="H18" s="66"/>
      <c r="I18" s="88"/>
      <c r="J18" s="142"/>
    </row>
    <row r="19" spans="1:10" s="89" customFormat="1" ht="22.9" customHeight="1" x14ac:dyDescent="0.25">
      <c r="A19" s="6"/>
      <c r="B19" s="11" t="s">
        <v>43</v>
      </c>
      <c r="C19" s="43"/>
      <c r="D19" s="67">
        <f>[2]Munka1!$D$28-D56-D11</f>
        <v>217950</v>
      </c>
      <c r="E19" s="81">
        <v>0</v>
      </c>
      <c r="F19" s="67">
        <f>D19+E19</f>
        <v>217950</v>
      </c>
      <c r="G19" s="88"/>
      <c r="H19" s="66">
        <f>[1]Munka1!$J19</f>
        <v>217950</v>
      </c>
      <c r="I19" s="67">
        <v>4042410</v>
      </c>
      <c r="J19" s="142">
        <f t="shared" si="1"/>
        <v>18.54741913282863</v>
      </c>
    </row>
    <row r="20" spans="1:10" s="89" customFormat="1" ht="22.9" customHeight="1" x14ac:dyDescent="0.25">
      <c r="A20" s="6"/>
      <c r="B20" s="11"/>
      <c r="C20" s="43"/>
      <c r="D20" s="91"/>
      <c r="E20" s="90"/>
      <c r="F20" s="87"/>
      <c r="G20" s="88"/>
      <c r="H20" s="66"/>
      <c r="I20" s="88"/>
      <c r="J20" s="142"/>
    </row>
    <row r="21" spans="1:10" s="89" customFormat="1" ht="22.9" customHeight="1" x14ac:dyDescent="0.25">
      <c r="A21" s="9" t="s">
        <v>10</v>
      </c>
      <c r="B21" s="13" t="s">
        <v>17</v>
      </c>
      <c r="C21" s="45" t="s">
        <v>47</v>
      </c>
      <c r="D21" s="65">
        <f>SUM(D23)</f>
        <v>9611558</v>
      </c>
      <c r="E21" s="65">
        <f t="shared" ref="E21:I21" si="4">SUM(E23)</f>
        <v>0</v>
      </c>
      <c r="F21" s="65">
        <f t="shared" si="4"/>
        <v>9611558</v>
      </c>
      <c r="G21" s="65">
        <f t="shared" si="4"/>
        <v>0</v>
      </c>
      <c r="H21" s="65">
        <f t="shared" si="4"/>
        <v>9611558</v>
      </c>
      <c r="I21" s="65">
        <f t="shared" si="4"/>
        <v>0</v>
      </c>
      <c r="J21" s="141">
        <f t="shared" si="1"/>
        <v>0</v>
      </c>
    </row>
    <row r="22" spans="1:10" s="89" customFormat="1" ht="22.9" customHeight="1" x14ac:dyDescent="0.25">
      <c r="A22" s="6"/>
      <c r="B22" s="7" t="s">
        <v>3</v>
      </c>
      <c r="C22" s="42"/>
      <c r="D22" s="64"/>
      <c r="E22" s="90"/>
      <c r="F22" s="87"/>
      <c r="G22" s="88"/>
      <c r="H22" s="66"/>
      <c r="I22" s="88"/>
      <c r="J22" s="142"/>
    </row>
    <row r="23" spans="1:10" s="89" customFormat="1" ht="22.9" customHeight="1" x14ac:dyDescent="0.25">
      <c r="A23" s="6"/>
      <c r="B23" s="11" t="s">
        <v>41</v>
      </c>
      <c r="C23" s="43"/>
      <c r="D23" s="67">
        <f>[2]Munka1!$D$29</f>
        <v>9611558</v>
      </c>
      <c r="E23" s="81">
        <v>0</v>
      </c>
      <c r="F23" s="67">
        <f>D23+E23</f>
        <v>9611558</v>
      </c>
      <c r="G23" s="88"/>
      <c r="H23" s="66">
        <f>[1]Munka1!$J23</f>
        <v>9611558</v>
      </c>
      <c r="I23" s="67">
        <v>0</v>
      </c>
      <c r="J23" s="142">
        <f t="shared" si="1"/>
        <v>0</v>
      </c>
    </row>
    <row r="24" spans="1:10" s="89" customFormat="1" ht="22.9" customHeight="1" x14ac:dyDescent="0.25">
      <c r="A24" s="6"/>
      <c r="B24" s="11"/>
      <c r="C24" s="43"/>
      <c r="D24" s="66"/>
      <c r="E24" s="90"/>
      <c r="F24" s="87"/>
      <c r="G24" s="88"/>
      <c r="H24" s="66"/>
      <c r="I24" s="88"/>
      <c r="J24" s="142"/>
    </row>
    <row r="25" spans="1:10" s="89" customFormat="1" ht="22.9" customHeight="1" x14ac:dyDescent="0.25">
      <c r="A25" s="9" t="s">
        <v>19</v>
      </c>
      <c r="B25" s="13" t="s">
        <v>60</v>
      </c>
      <c r="C25" s="45" t="s">
        <v>81</v>
      </c>
      <c r="D25" s="65">
        <f>SUM(D27)</f>
        <v>1500000</v>
      </c>
      <c r="E25" s="65">
        <f t="shared" ref="E25:I25" si="5">SUM(E27)</f>
        <v>0</v>
      </c>
      <c r="F25" s="65">
        <f t="shared" si="5"/>
        <v>1500000</v>
      </c>
      <c r="G25" s="65">
        <f t="shared" si="5"/>
        <v>0</v>
      </c>
      <c r="H25" s="65">
        <f t="shared" si="5"/>
        <v>1500000</v>
      </c>
      <c r="I25" s="65">
        <f t="shared" si="5"/>
        <v>1500000</v>
      </c>
      <c r="J25" s="141">
        <f t="shared" si="1"/>
        <v>1</v>
      </c>
    </row>
    <row r="26" spans="1:10" s="89" customFormat="1" ht="22.9" customHeight="1" x14ac:dyDescent="0.25">
      <c r="A26" s="58"/>
      <c r="B26" s="7" t="s">
        <v>3</v>
      </c>
      <c r="C26" s="62"/>
      <c r="D26" s="69"/>
      <c r="E26" s="90"/>
      <c r="F26" s="87"/>
      <c r="G26" s="88"/>
      <c r="H26" s="66"/>
      <c r="I26" s="88"/>
      <c r="J26" s="142"/>
    </row>
    <row r="27" spans="1:10" s="89" customFormat="1" ht="22.9" customHeight="1" x14ac:dyDescent="0.25">
      <c r="A27" s="6"/>
      <c r="B27" s="11" t="s">
        <v>8</v>
      </c>
      <c r="C27" s="43"/>
      <c r="D27" s="67">
        <v>1500000</v>
      </c>
      <c r="E27" s="81">
        <v>0</v>
      </c>
      <c r="F27" s="67">
        <f>D27+E27</f>
        <v>1500000</v>
      </c>
      <c r="G27" s="88"/>
      <c r="H27" s="66">
        <f>[1]Munka1!$J27</f>
        <v>1500000</v>
      </c>
      <c r="I27" s="67">
        <v>1500000</v>
      </c>
      <c r="J27" s="142">
        <f t="shared" si="1"/>
        <v>1</v>
      </c>
    </row>
    <row r="28" spans="1:10" s="89" customFormat="1" ht="22.9" customHeight="1" x14ac:dyDescent="0.25">
      <c r="A28" s="6"/>
      <c r="B28" s="11"/>
      <c r="C28" s="43"/>
      <c r="D28" s="66"/>
      <c r="E28" s="90"/>
      <c r="F28" s="87"/>
      <c r="G28" s="88"/>
      <c r="H28" s="66"/>
      <c r="I28" s="88"/>
      <c r="J28" s="142"/>
    </row>
    <row r="29" spans="1:10" s="89" customFormat="1" ht="22.9" customHeight="1" x14ac:dyDescent="0.25">
      <c r="A29" s="9" t="s">
        <v>59</v>
      </c>
      <c r="B29" s="13" t="s">
        <v>61</v>
      </c>
      <c r="C29" s="45" t="s">
        <v>63</v>
      </c>
      <c r="D29" s="65">
        <f>SUM(D31)</f>
        <v>0</v>
      </c>
      <c r="E29" s="65">
        <f t="shared" ref="E29:I29" si="6">SUM(E31)</f>
        <v>1230713</v>
      </c>
      <c r="F29" s="65">
        <f t="shared" si="6"/>
        <v>1230713</v>
      </c>
      <c r="G29" s="65">
        <f t="shared" si="6"/>
        <v>0</v>
      </c>
      <c r="H29" s="65">
        <f t="shared" si="6"/>
        <v>1230713</v>
      </c>
      <c r="I29" s="65">
        <f t="shared" si="6"/>
        <v>687790</v>
      </c>
      <c r="J29" s="141">
        <f t="shared" si="1"/>
        <v>0.5588549076835948</v>
      </c>
    </row>
    <row r="30" spans="1:10" s="89" customFormat="1" ht="22.9" customHeight="1" x14ac:dyDescent="0.25">
      <c r="A30" s="6"/>
      <c r="B30" s="7" t="s">
        <v>3</v>
      </c>
      <c r="C30" s="43"/>
      <c r="D30" s="66"/>
      <c r="E30" s="90"/>
      <c r="F30" s="87"/>
      <c r="G30" s="88"/>
      <c r="H30" s="66"/>
      <c r="I30" s="88"/>
      <c r="J30" s="142"/>
    </row>
    <row r="31" spans="1:10" s="89" customFormat="1" ht="22.9" customHeight="1" x14ac:dyDescent="0.25">
      <c r="A31" s="6"/>
      <c r="B31" s="11" t="s">
        <v>62</v>
      </c>
      <c r="C31" s="43"/>
      <c r="D31" s="67">
        <v>0</v>
      </c>
      <c r="E31" s="81">
        <v>1230713</v>
      </c>
      <c r="F31" s="67">
        <f>D31+E31</f>
        <v>1230713</v>
      </c>
      <c r="G31" s="88"/>
      <c r="H31" s="66">
        <f>[1]Munka1!$J31</f>
        <v>1230713</v>
      </c>
      <c r="I31" s="67">
        <v>687790</v>
      </c>
      <c r="J31" s="142">
        <f t="shared" si="1"/>
        <v>0.5588549076835948</v>
      </c>
    </row>
    <row r="32" spans="1:10" s="89" customFormat="1" ht="22.9" customHeight="1" x14ac:dyDescent="0.25">
      <c r="A32" s="6"/>
      <c r="B32" s="11"/>
      <c r="C32" s="43"/>
      <c r="D32" s="66"/>
      <c r="E32" s="90"/>
      <c r="F32" s="87"/>
      <c r="G32" s="88"/>
      <c r="H32" s="66"/>
      <c r="I32" s="88"/>
      <c r="J32" s="142"/>
    </row>
    <row r="33" spans="1:10" s="89" customFormat="1" ht="22.9" customHeight="1" x14ac:dyDescent="0.25">
      <c r="A33" s="9" t="s">
        <v>64</v>
      </c>
      <c r="B33" s="13" t="s">
        <v>65</v>
      </c>
      <c r="C33" s="45" t="s">
        <v>66</v>
      </c>
      <c r="D33" s="65">
        <f>SUM(D35)</f>
        <v>0</v>
      </c>
      <c r="E33" s="65">
        <f t="shared" ref="E33:I33" si="7">SUM(E35)</f>
        <v>3046456</v>
      </c>
      <c r="F33" s="65">
        <f t="shared" si="7"/>
        <v>3046456</v>
      </c>
      <c r="G33" s="65">
        <f t="shared" si="7"/>
        <v>0</v>
      </c>
      <c r="H33" s="65">
        <f t="shared" si="7"/>
        <v>3046456</v>
      </c>
      <c r="I33" s="65">
        <f t="shared" si="7"/>
        <v>3046456</v>
      </c>
      <c r="J33" s="141">
        <f t="shared" si="1"/>
        <v>1</v>
      </c>
    </row>
    <row r="34" spans="1:10" s="89" customFormat="1" ht="22.9" customHeight="1" x14ac:dyDescent="0.25">
      <c r="A34" s="6"/>
      <c r="B34" s="7" t="s">
        <v>3</v>
      </c>
      <c r="C34" s="43"/>
      <c r="D34" s="66"/>
      <c r="E34" s="90"/>
      <c r="F34" s="87"/>
      <c r="G34" s="88"/>
      <c r="H34" s="66"/>
      <c r="I34" s="88"/>
      <c r="J34" s="142"/>
    </row>
    <row r="35" spans="1:10" s="89" customFormat="1" ht="22.9" customHeight="1" x14ac:dyDescent="0.25">
      <c r="A35" s="6"/>
      <c r="B35" s="11" t="s">
        <v>67</v>
      </c>
      <c r="C35" s="43"/>
      <c r="D35" s="67">
        <v>0</v>
      </c>
      <c r="E35" s="81">
        <v>3046456</v>
      </c>
      <c r="F35" s="67">
        <f>D35+E35</f>
        <v>3046456</v>
      </c>
      <c r="G35" s="88"/>
      <c r="H35" s="66">
        <f>[1]Munka1!$J35</f>
        <v>3046456</v>
      </c>
      <c r="I35" s="67">
        <v>3046456</v>
      </c>
      <c r="J35" s="142">
        <f t="shared" si="1"/>
        <v>1</v>
      </c>
    </row>
    <row r="36" spans="1:10" s="89" customFormat="1" ht="22.9" customHeight="1" x14ac:dyDescent="0.25">
      <c r="A36" s="6"/>
      <c r="B36" s="11"/>
      <c r="C36" s="43"/>
      <c r="D36" s="66"/>
      <c r="E36" s="90"/>
      <c r="F36" s="87"/>
      <c r="G36" s="88"/>
      <c r="H36" s="66"/>
      <c r="I36" s="88"/>
      <c r="J36" s="142"/>
    </row>
    <row r="37" spans="1:10" s="89" customFormat="1" ht="41.25" customHeight="1" x14ac:dyDescent="0.25">
      <c r="A37" s="9" t="s">
        <v>68</v>
      </c>
      <c r="B37" s="13" t="s">
        <v>70</v>
      </c>
      <c r="C37" s="41" t="s">
        <v>90</v>
      </c>
      <c r="D37" s="65">
        <f>SUM(D39)</f>
        <v>0</v>
      </c>
      <c r="E37" s="65">
        <f t="shared" ref="E37:I37" si="8">SUM(E39)</f>
        <v>272979</v>
      </c>
      <c r="F37" s="65">
        <f t="shared" si="8"/>
        <v>272979</v>
      </c>
      <c r="G37" s="65">
        <f t="shared" si="8"/>
        <v>0</v>
      </c>
      <c r="H37" s="65">
        <f t="shared" si="8"/>
        <v>522979</v>
      </c>
      <c r="I37" s="65">
        <f t="shared" si="8"/>
        <v>403196</v>
      </c>
      <c r="J37" s="141">
        <f t="shared" si="1"/>
        <v>0.77096021063943299</v>
      </c>
    </row>
    <row r="38" spans="1:10" s="89" customFormat="1" ht="22.9" customHeight="1" x14ac:dyDescent="0.25">
      <c r="A38" s="6"/>
      <c r="B38" s="7" t="s">
        <v>3</v>
      </c>
      <c r="C38" s="43"/>
      <c r="D38" s="66"/>
      <c r="E38" s="90"/>
      <c r="F38" s="87"/>
      <c r="G38" s="88"/>
      <c r="H38" s="66"/>
      <c r="I38" s="88"/>
      <c r="J38" s="142"/>
    </row>
    <row r="39" spans="1:10" s="89" customFormat="1" ht="22.9" customHeight="1" x14ac:dyDescent="0.25">
      <c r="A39" s="6"/>
      <c r="B39" s="11" t="s">
        <v>2</v>
      </c>
      <c r="C39" s="43"/>
      <c r="D39" s="67">
        <v>0</v>
      </c>
      <c r="E39" s="81">
        <v>272979</v>
      </c>
      <c r="F39" s="67">
        <f>D39+E39</f>
        <v>272979</v>
      </c>
      <c r="G39" s="88"/>
      <c r="H39" s="66">
        <f>[1]Munka1!$J39</f>
        <v>522979</v>
      </c>
      <c r="I39" s="67">
        <v>403196</v>
      </c>
      <c r="J39" s="142">
        <f t="shared" si="1"/>
        <v>0.77096021063943299</v>
      </c>
    </row>
    <row r="40" spans="1:10" s="89" customFormat="1" ht="22.9" customHeight="1" x14ac:dyDescent="0.25">
      <c r="A40" s="6"/>
      <c r="B40" s="11"/>
      <c r="C40" s="43"/>
      <c r="D40" s="66"/>
      <c r="E40" s="90"/>
      <c r="F40" s="87"/>
      <c r="G40" s="88"/>
      <c r="H40" s="66"/>
      <c r="I40" s="88"/>
      <c r="J40" s="142"/>
    </row>
    <row r="41" spans="1:10" s="89" customFormat="1" ht="22.9" customHeight="1" x14ac:dyDescent="0.25">
      <c r="A41" s="9" t="s">
        <v>69</v>
      </c>
      <c r="B41" s="13" t="s">
        <v>71</v>
      </c>
      <c r="C41" s="45" t="s">
        <v>91</v>
      </c>
      <c r="D41" s="65">
        <f>SUM(D43)</f>
        <v>0</v>
      </c>
      <c r="E41" s="65">
        <f t="shared" ref="E41:I41" si="9">SUM(E43)</f>
        <v>7500000</v>
      </c>
      <c r="F41" s="65">
        <f t="shared" si="9"/>
        <v>7500000</v>
      </c>
      <c r="G41" s="65">
        <f t="shared" si="9"/>
        <v>0</v>
      </c>
      <c r="H41" s="65">
        <f t="shared" si="9"/>
        <v>7500000</v>
      </c>
      <c r="I41" s="65">
        <f t="shared" si="9"/>
        <v>7500000</v>
      </c>
      <c r="J41" s="141">
        <f t="shared" si="1"/>
        <v>1</v>
      </c>
    </row>
    <row r="42" spans="1:10" s="89" customFormat="1" ht="22.9" customHeight="1" x14ac:dyDescent="0.25">
      <c r="A42" s="6"/>
      <c r="B42" s="7" t="s">
        <v>3</v>
      </c>
      <c r="C42" s="43"/>
      <c r="D42" s="66"/>
      <c r="E42" s="90"/>
      <c r="F42" s="87"/>
      <c r="G42" s="88"/>
      <c r="H42" s="66"/>
      <c r="I42" s="88"/>
      <c r="J42" s="142"/>
    </row>
    <row r="43" spans="1:10" s="89" customFormat="1" ht="22.9" customHeight="1" x14ac:dyDescent="0.25">
      <c r="A43" s="6"/>
      <c r="B43" s="11" t="s">
        <v>72</v>
      </c>
      <c r="C43" s="43"/>
      <c r="D43" s="67">
        <v>0</v>
      </c>
      <c r="E43" s="81">
        <v>7500000</v>
      </c>
      <c r="F43" s="67">
        <f>D43+E43</f>
        <v>7500000</v>
      </c>
      <c r="G43" s="88"/>
      <c r="H43" s="66">
        <f>[1]Munka1!$J43</f>
        <v>7500000</v>
      </c>
      <c r="I43" s="67">
        <v>7500000</v>
      </c>
      <c r="J43" s="142">
        <f t="shared" si="1"/>
        <v>1</v>
      </c>
    </row>
    <row r="44" spans="1:10" s="89" customFormat="1" ht="22.9" customHeight="1" x14ac:dyDescent="0.25">
      <c r="A44" s="6"/>
      <c r="B44" s="11"/>
      <c r="C44" s="43"/>
      <c r="D44" s="91"/>
      <c r="E44" s="90"/>
      <c r="F44" s="87"/>
      <c r="G44" s="88"/>
      <c r="H44" s="66"/>
      <c r="I44" s="88"/>
      <c r="J44" s="142"/>
    </row>
    <row r="45" spans="1:10" s="89" customFormat="1" ht="22.9" customHeight="1" x14ac:dyDescent="0.25">
      <c r="A45" s="9" t="s">
        <v>82</v>
      </c>
      <c r="B45" s="13" t="s">
        <v>84</v>
      </c>
      <c r="C45" s="45" t="s">
        <v>48</v>
      </c>
      <c r="D45" s="65">
        <f>SUM(D47)</f>
        <v>0</v>
      </c>
      <c r="E45" s="65">
        <f t="shared" ref="E45:I45" si="10">SUM(E47)</f>
        <v>0</v>
      </c>
      <c r="F45" s="65">
        <f t="shared" si="10"/>
        <v>0</v>
      </c>
      <c r="G45" s="65">
        <f t="shared" si="10"/>
        <v>0</v>
      </c>
      <c r="H45" s="65">
        <f t="shared" si="10"/>
        <v>4722707</v>
      </c>
      <c r="I45" s="65">
        <f t="shared" si="10"/>
        <v>0</v>
      </c>
      <c r="J45" s="141">
        <f t="shared" si="1"/>
        <v>0</v>
      </c>
    </row>
    <row r="46" spans="1:10" s="89" customFormat="1" ht="22.9" customHeight="1" x14ac:dyDescent="0.25">
      <c r="A46" s="6"/>
      <c r="B46" s="7" t="s">
        <v>3</v>
      </c>
      <c r="C46" s="43"/>
      <c r="D46" s="91"/>
      <c r="E46" s="92"/>
      <c r="F46" s="87"/>
      <c r="G46" s="87"/>
      <c r="H46" s="66"/>
      <c r="I46" s="87"/>
      <c r="J46" s="142"/>
    </row>
    <row r="47" spans="1:10" s="89" customFormat="1" ht="22.9" customHeight="1" x14ac:dyDescent="0.25">
      <c r="A47" s="6"/>
      <c r="B47" s="11" t="s">
        <v>83</v>
      </c>
      <c r="C47" s="43"/>
      <c r="D47" s="91"/>
      <c r="E47" s="92"/>
      <c r="F47" s="87"/>
      <c r="G47" s="87"/>
      <c r="H47" s="66">
        <f>[1]Munka1!$J47</f>
        <v>4722707</v>
      </c>
      <c r="I47" s="67">
        <v>0</v>
      </c>
      <c r="J47" s="142">
        <f t="shared" ref="J47" si="11">I47/H47</f>
        <v>0</v>
      </c>
    </row>
    <row r="48" spans="1:10" s="89" customFormat="1" ht="22.9" customHeight="1" x14ac:dyDescent="0.25">
      <c r="A48" s="6"/>
      <c r="B48" s="11"/>
      <c r="C48" s="43"/>
      <c r="D48" s="91"/>
      <c r="E48" s="92"/>
      <c r="F48" s="87"/>
      <c r="G48" s="87"/>
      <c r="H48" s="66"/>
      <c r="I48" s="87"/>
      <c r="J48" s="142"/>
    </row>
    <row r="49" spans="1:10" s="89" customFormat="1" ht="28.15" customHeight="1" x14ac:dyDescent="0.25">
      <c r="A49" s="123" t="s">
        <v>16</v>
      </c>
      <c r="B49" s="120" t="s">
        <v>15</v>
      </c>
      <c r="C49" s="121"/>
      <c r="D49" s="122">
        <f t="shared" ref="D49:I49" si="12">D9+D13+D17+D21+D25+D29+D33+D37+D41+D45</f>
        <v>15573810</v>
      </c>
      <c r="E49" s="122">
        <f t="shared" si="12"/>
        <v>11157389</v>
      </c>
      <c r="F49" s="122">
        <f t="shared" si="12"/>
        <v>26731199</v>
      </c>
      <c r="G49" s="122">
        <f t="shared" si="12"/>
        <v>0</v>
      </c>
      <c r="H49" s="122">
        <f t="shared" si="12"/>
        <v>31703906</v>
      </c>
      <c r="I49" s="122">
        <f t="shared" si="12"/>
        <v>17462186</v>
      </c>
      <c r="J49" s="144">
        <f t="shared" si="1"/>
        <v>0.55078973549820642</v>
      </c>
    </row>
    <row r="50" spans="1:10" s="89" customFormat="1" ht="16.149999999999999" customHeight="1" x14ac:dyDescent="0.25">
      <c r="A50" s="6"/>
      <c r="B50" s="5"/>
      <c r="C50" s="44"/>
      <c r="D50" s="64"/>
      <c r="E50" s="90"/>
      <c r="F50" s="87"/>
      <c r="G50" s="88"/>
      <c r="H50" s="66"/>
      <c r="I50" s="88"/>
      <c r="J50" s="142"/>
    </row>
    <row r="51" spans="1:10" s="89" customFormat="1" ht="22.9" customHeight="1" x14ac:dyDescent="0.25">
      <c r="A51" s="6" t="s">
        <v>7</v>
      </c>
      <c r="B51" s="10" t="s">
        <v>14</v>
      </c>
      <c r="C51" s="40"/>
      <c r="D51" s="66"/>
      <c r="E51" s="90"/>
      <c r="F51" s="87"/>
      <c r="G51" s="88"/>
      <c r="H51" s="66"/>
      <c r="I51" s="88"/>
      <c r="J51" s="142"/>
    </row>
    <row r="52" spans="1:10" s="89" customFormat="1" ht="42.6" customHeight="1" x14ac:dyDescent="0.25">
      <c r="A52" s="9" t="s">
        <v>4</v>
      </c>
      <c r="B52" s="12" t="s">
        <v>36</v>
      </c>
      <c r="C52" s="41" t="s">
        <v>46</v>
      </c>
      <c r="D52" s="70">
        <f t="shared" ref="D52:I52" si="13">SUM(D54:D56)</f>
        <v>91183349</v>
      </c>
      <c r="E52" s="70">
        <f t="shared" si="13"/>
        <v>-300000</v>
      </c>
      <c r="F52" s="70">
        <f t="shared" si="13"/>
        <v>90883349</v>
      </c>
      <c r="G52" s="70">
        <f t="shared" si="13"/>
        <v>0</v>
      </c>
      <c r="H52" s="70">
        <f t="shared" si="13"/>
        <v>90883349</v>
      </c>
      <c r="I52" s="70">
        <f t="shared" si="13"/>
        <v>68341399</v>
      </c>
      <c r="J52" s="141">
        <f t="shared" si="1"/>
        <v>0.75196831710063849</v>
      </c>
    </row>
    <row r="53" spans="1:10" s="89" customFormat="1" ht="22.9" customHeight="1" x14ac:dyDescent="0.25">
      <c r="A53" s="6"/>
      <c r="B53" s="7" t="s">
        <v>3</v>
      </c>
      <c r="C53" s="42"/>
      <c r="D53" s="71"/>
      <c r="E53" s="90"/>
      <c r="F53" s="87"/>
      <c r="G53" s="88"/>
      <c r="H53" s="66"/>
      <c r="I53" s="88"/>
      <c r="J53" s="142"/>
    </row>
    <row r="54" spans="1:10" s="89" customFormat="1" ht="22.9" customHeight="1" x14ac:dyDescent="0.25">
      <c r="A54" s="6"/>
      <c r="B54" s="11" t="s">
        <v>9</v>
      </c>
      <c r="C54" s="43"/>
      <c r="D54" s="67">
        <f>[2]Munka1!$D$25</f>
        <v>41676888</v>
      </c>
      <c r="E54" s="81">
        <v>-285000</v>
      </c>
      <c r="F54" s="67">
        <f>D54+E54</f>
        <v>41391888</v>
      </c>
      <c r="G54" s="88"/>
      <c r="H54" s="66">
        <f>[1]Munka1!$J54</f>
        <v>41391888</v>
      </c>
      <c r="I54" s="66">
        <v>68341399</v>
      </c>
      <c r="J54" s="142">
        <f t="shared" si="1"/>
        <v>1.6510819462982698</v>
      </c>
    </row>
    <row r="55" spans="1:10" s="89" customFormat="1" ht="22.9" customHeight="1" x14ac:dyDescent="0.25">
      <c r="A55" s="6"/>
      <c r="B55" s="11" t="s">
        <v>11</v>
      </c>
      <c r="C55" s="43"/>
      <c r="D55" s="67">
        <v>44786388</v>
      </c>
      <c r="E55" s="81">
        <v>0</v>
      </c>
      <c r="F55" s="67">
        <f t="shared" ref="F55:F56" si="14">D55+E55</f>
        <v>44786388</v>
      </c>
      <c r="G55" s="88"/>
      <c r="H55" s="66">
        <f>[1]Munka1!$J55</f>
        <v>44786388</v>
      </c>
      <c r="I55" s="67"/>
      <c r="J55" s="142">
        <f t="shared" si="1"/>
        <v>0</v>
      </c>
    </row>
    <row r="56" spans="1:10" s="89" customFormat="1" ht="22.9" customHeight="1" x14ac:dyDescent="0.25">
      <c r="A56" s="6"/>
      <c r="B56" s="11" t="s">
        <v>8</v>
      </c>
      <c r="C56" s="43"/>
      <c r="D56" s="67">
        <v>4720073</v>
      </c>
      <c r="E56" s="81">
        <v>-15000</v>
      </c>
      <c r="F56" s="67">
        <f t="shared" si="14"/>
        <v>4705073</v>
      </c>
      <c r="G56" s="88"/>
      <c r="H56" s="66">
        <f>[1]Munka1!$J56</f>
        <v>4705073</v>
      </c>
      <c r="I56" s="88"/>
      <c r="J56" s="142">
        <f t="shared" si="1"/>
        <v>0</v>
      </c>
    </row>
    <row r="57" spans="1:10" s="89" customFormat="1" ht="32.25" customHeight="1" x14ac:dyDescent="0.25">
      <c r="A57" s="9" t="s">
        <v>13</v>
      </c>
      <c r="B57" s="8" t="s">
        <v>37</v>
      </c>
      <c r="C57" s="41" t="s">
        <v>48</v>
      </c>
      <c r="D57" s="70">
        <f t="shared" ref="D57:I57" si="15">SUM(D59:D61)</f>
        <v>205695500</v>
      </c>
      <c r="E57" s="70">
        <f t="shared" si="15"/>
        <v>-1439630</v>
      </c>
      <c r="F57" s="70">
        <f t="shared" si="15"/>
        <v>204255870</v>
      </c>
      <c r="G57" s="70">
        <f t="shared" si="15"/>
        <v>0</v>
      </c>
      <c r="H57" s="70">
        <f t="shared" si="15"/>
        <v>204255870</v>
      </c>
      <c r="I57" s="70">
        <f t="shared" si="15"/>
        <v>1824000</v>
      </c>
      <c r="J57" s="141">
        <f t="shared" si="1"/>
        <v>8.9299759169711983E-3</v>
      </c>
    </row>
    <row r="58" spans="1:10" s="89" customFormat="1" ht="22.9" customHeight="1" x14ac:dyDescent="0.25">
      <c r="A58" s="6"/>
      <c r="B58" s="7" t="s">
        <v>3</v>
      </c>
      <c r="C58" s="42"/>
      <c r="D58" s="71"/>
      <c r="E58" s="90"/>
      <c r="F58" s="87"/>
      <c r="G58" s="88"/>
      <c r="H58" s="66"/>
      <c r="I58" s="88"/>
      <c r="J58" s="142"/>
    </row>
    <row r="59" spans="1:10" s="89" customFormat="1" ht="22.9" customHeight="1" x14ac:dyDescent="0.25">
      <c r="A59" s="6"/>
      <c r="B59" s="11" t="s">
        <v>11</v>
      </c>
      <c r="C59" s="43"/>
      <c r="D59" s="66">
        <f>[3]Munka1!$D$71</f>
        <v>194666477</v>
      </c>
      <c r="E59" s="81">
        <v>-1439630</v>
      </c>
      <c r="F59" s="67">
        <f>D59+E59</f>
        <v>193226847</v>
      </c>
      <c r="G59" s="88"/>
      <c r="H59" s="66">
        <f>[1]Munka1!$J59</f>
        <v>193226847</v>
      </c>
      <c r="I59" s="67">
        <v>0</v>
      </c>
      <c r="J59" s="142">
        <f t="shared" si="1"/>
        <v>0</v>
      </c>
    </row>
    <row r="60" spans="1:10" s="89" customFormat="1" ht="22.9" customHeight="1" x14ac:dyDescent="0.25">
      <c r="A60" s="6"/>
      <c r="B60" s="11" t="s">
        <v>9</v>
      </c>
      <c r="C60" s="43"/>
      <c r="D60" s="66">
        <f>[2]Munka1!$D$26</f>
        <v>11029023</v>
      </c>
      <c r="E60" s="81">
        <v>0</v>
      </c>
      <c r="F60" s="67">
        <f t="shared" ref="F60" si="16">D60+E60</f>
        <v>11029023</v>
      </c>
      <c r="G60" s="88"/>
      <c r="H60" s="66">
        <f>[1]Munka1!$J60</f>
        <v>11029023</v>
      </c>
      <c r="I60" s="66">
        <v>1824000</v>
      </c>
      <c r="J60" s="142">
        <f t="shared" si="1"/>
        <v>0.16538182937872195</v>
      </c>
    </row>
    <row r="61" spans="1:10" s="89" customFormat="1" ht="22.9" customHeight="1" x14ac:dyDescent="0.25">
      <c r="A61" s="6"/>
      <c r="B61" s="11"/>
      <c r="C61" s="43"/>
      <c r="D61" s="66"/>
      <c r="E61" s="90"/>
      <c r="F61" s="87"/>
      <c r="G61" s="88"/>
      <c r="H61" s="66"/>
      <c r="I61" s="88"/>
      <c r="J61" s="142"/>
    </row>
    <row r="62" spans="1:10" s="89" customFormat="1" ht="32.25" customHeight="1" x14ac:dyDescent="0.25">
      <c r="A62" s="9" t="s">
        <v>12</v>
      </c>
      <c r="B62" s="8" t="s">
        <v>38</v>
      </c>
      <c r="C62" s="41" t="s">
        <v>48</v>
      </c>
      <c r="D62" s="70">
        <f t="shared" ref="D62:I62" si="17">SUM(D64:D65)</f>
        <v>117841</v>
      </c>
      <c r="E62" s="70">
        <f t="shared" si="17"/>
        <v>-117841</v>
      </c>
      <c r="F62" s="70">
        <f t="shared" si="17"/>
        <v>0</v>
      </c>
      <c r="G62" s="70">
        <f t="shared" si="17"/>
        <v>0</v>
      </c>
      <c r="H62" s="70">
        <f t="shared" si="17"/>
        <v>0</v>
      </c>
      <c r="I62" s="70">
        <f t="shared" si="17"/>
        <v>0</v>
      </c>
      <c r="J62" s="141" t="e">
        <f t="shared" si="1"/>
        <v>#DIV/0!</v>
      </c>
    </row>
    <row r="63" spans="1:10" s="89" customFormat="1" ht="22.9" customHeight="1" x14ac:dyDescent="0.25">
      <c r="A63" s="6"/>
      <c r="B63" s="7" t="s">
        <v>3</v>
      </c>
      <c r="C63" s="42"/>
      <c r="D63" s="71"/>
      <c r="E63" s="90"/>
      <c r="F63" s="87"/>
      <c r="G63" s="88"/>
      <c r="H63" s="66">
        <f>[4]Munka1!H63</f>
        <v>0</v>
      </c>
      <c r="I63" s="88"/>
      <c r="J63" s="142"/>
    </row>
    <row r="64" spans="1:10" s="89" customFormat="1" ht="22.9" customHeight="1" x14ac:dyDescent="0.25">
      <c r="A64" s="6"/>
      <c r="B64" s="11" t="s">
        <v>9</v>
      </c>
      <c r="C64" s="43"/>
      <c r="D64" s="66">
        <f>[2]Munka1!$D$27</f>
        <v>117841</v>
      </c>
      <c r="E64" s="81">
        <v>-117841</v>
      </c>
      <c r="F64" s="67">
        <f t="shared" ref="F64" si="18">D64+E64</f>
        <v>0</v>
      </c>
      <c r="G64" s="88"/>
      <c r="H64" s="66">
        <f>[1]Munka1!$J64</f>
        <v>0</v>
      </c>
      <c r="I64" s="67">
        <v>0</v>
      </c>
      <c r="J64" s="142" t="e">
        <f t="shared" si="1"/>
        <v>#DIV/0!</v>
      </c>
    </row>
    <row r="65" spans="1:10" s="89" customFormat="1" ht="22.9" customHeight="1" x14ac:dyDescent="0.25">
      <c r="A65" s="6"/>
      <c r="B65" s="11"/>
      <c r="C65" s="43"/>
      <c r="D65" s="66"/>
      <c r="E65" s="90"/>
      <c r="F65" s="87"/>
      <c r="G65" s="88"/>
      <c r="H65" s="66">
        <f>[4]Munka1!H65</f>
        <v>0</v>
      </c>
      <c r="I65" s="88"/>
      <c r="J65" s="142"/>
    </row>
    <row r="66" spans="1:10" s="89" customFormat="1" ht="30" customHeight="1" x14ac:dyDescent="0.25">
      <c r="A66" s="9" t="s">
        <v>10</v>
      </c>
      <c r="B66" s="8" t="s">
        <v>39</v>
      </c>
      <c r="C66" s="41" t="s">
        <v>49</v>
      </c>
      <c r="D66" s="65">
        <f t="shared" ref="D66:I66" si="19">SUM(D68:D68)</f>
        <v>54000</v>
      </c>
      <c r="E66" s="65">
        <f t="shared" si="19"/>
        <v>0</v>
      </c>
      <c r="F66" s="65">
        <f t="shared" si="19"/>
        <v>54000</v>
      </c>
      <c r="G66" s="65">
        <f t="shared" si="19"/>
        <v>0</v>
      </c>
      <c r="H66" s="65">
        <f t="shared" si="19"/>
        <v>54000</v>
      </c>
      <c r="I66" s="65">
        <f t="shared" si="19"/>
        <v>0</v>
      </c>
      <c r="J66" s="141">
        <f t="shared" si="1"/>
        <v>0</v>
      </c>
    </row>
    <row r="67" spans="1:10" s="89" customFormat="1" ht="30" customHeight="1" x14ac:dyDescent="0.25">
      <c r="A67" s="6"/>
      <c r="B67" s="7" t="s">
        <v>3</v>
      </c>
      <c r="C67" s="42"/>
      <c r="D67" s="64"/>
      <c r="E67" s="90"/>
      <c r="F67" s="87"/>
      <c r="G67" s="88"/>
      <c r="H67" s="66"/>
      <c r="I67" s="88"/>
      <c r="J67" s="142"/>
    </row>
    <row r="68" spans="1:10" s="89" customFormat="1" ht="30" customHeight="1" x14ac:dyDescent="0.25">
      <c r="A68" s="6"/>
      <c r="B68" s="11" t="s">
        <v>9</v>
      </c>
      <c r="C68" s="43"/>
      <c r="D68" s="66">
        <f>[2]Munka1!$D$24</f>
        <v>54000</v>
      </c>
      <c r="E68" s="81">
        <v>0</v>
      </c>
      <c r="F68" s="67">
        <f t="shared" ref="F68" si="20">D68+E68</f>
        <v>54000</v>
      </c>
      <c r="G68" s="88"/>
      <c r="H68" s="66">
        <f>[1]Munka1!$J68</f>
        <v>54000</v>
      </c>
      <c r="I68" s="67">
        <v>0</v>
      </c>
      <c r="J68" s="142">
        <f t="shared" si="1"/>
        <v>0</v>
      </c>
    </row>
    <row r="69" spans="1:10" s="89" customFormat="1" ht="30" customHeight="1" x14ac:dyDescent="0.25">
      <c r="A69" s="6"/>
      <c r="B69" s="11"/>
      <c r="C69" s="43"/>
      <c r="D69" s="66"/>
      <c r="E69" s="90"/>
      <c r="F69" s="87"/>
      <c r="G69" s="88"/>
      <c r="H69" s="66"/>
      <c r="I69" s="88"/>
      <c r="J69" s="142"/>
    </row>
    <row r="70" spans="1:10" s="89" customFormat="1" ht="29.25" customHeight="1" x14ac:dyDescent="0.25">
      <c r="A70" s="9" t="s">
        <v>19</v>
      </c>
      <c r="B70" s="8" t="s">
        <v>57</v>
      </c>
      <c r="C70" s="41" t="s">
        <v>76</v>
      </c>
      <c r="D70" s="65">
        <f t="shared" ref="D70:I70" si="21">SUM(D72:D72)</f>
        <v>10537621</v>
      </c>
      <c r="E70" s="65">
        <f t="shared" si="21"/>
        <v>-231654</v>
      </c>
      <c r="F70" s="65">
        <f t="shared" si="21"/>
        <v>10305967</v>
      </c>
      <c r="G70" s="65">
        <f t="shared" si="21"/>
        <v>0</v>
      </c>
      <c r="H70" s="65">
        <f t="shared" si="21"/>
        <v>10305967</v>
      </c>
      <c r="I70" s="65">
        <f t="shared" si="21"/>
        <v>10356767</v>
      </c>
      <c r="J70" s="141">
        <f t="shared" si="1"/>
        <v>1.0049291832585918</v>
      </c>
    </row>
    <row r="71" spans="1:10" s="89" customFormat="1" ht="30" customHeight="1" x14ac:dyDescent="0.25">
      <c r="A71" s="6"/>
      <c r="B71" s="7" t="s">
        <v>3</v>
      </c>
      <c r="C71" s="42"/>
      <c r="D71" s="64"/>
      <c r="E71" s="90"/>
      <c r="F71" s="87"/>
      <c r="G71" s="88"/>
      <c r="H71" s="66"/>
      <c r="I71" s="88"/>
      <c r="J71" s="142"/>
    </row>
    <row r="72" spans="1:10" s="89" customFormat="1" ht="30" customHeight="1" x14ac:dyDescent="0.25">
      <c r="A72" s="6"/>
      <c r="B72" s="11" t="s">
        <v>9</v>
      </c>
      <c r="C72" s="43"/>
      <c r="D72" s="66">
        <f>[2]Munka1!$D$31</f>
        <v>10537621</v>
      </c>
      <c r="E72" s="81">
        <v>-231654</v>
      </c>
      <c r="F72" s="67">
        <f t="shared" ref="F72" si="22">D72+E72</f>
        <v>10305967</v>
      </c>
      <c r="G72" s="88"/>
      <c r="H72" s="66">
        <f>[1]Munka1!$J72</f>
        <v>10305967</v>
      </c>
      <c r="I72" s="67">
        <v>10356767</v>
      </c>
      <c r="J72" s="142">
        <f t="shared" si="1"/>
        <v>1.0049291832585918</v>
      </c>
    </row>
    <row r="73" spans="1:10" s="89" customFormat="1" ht="22.9" customHeight="1" x14ac:dyDescent="0.25">
      <c r="A73" s="6"/>
      <c r="B73" s="5"/>
      <c r="C73" s="44"/>
      <c r="D73" s="66"/>
      <c r="E73" s="90"/>
      <c r="F73" s="87"/>
      <c r="G73" s="88"/>
      <c r="H73" s="66"/>
      <c r="I73" s="88"/>
      <c r="J73" s="142"/>
    </row>
    <row r="74" spans="1:10" s="89" customFormat="1" ht="27.75" customHeight="1" x14ac:dyDescent="0.25">
      <c r="A74" s="9" t="s">
        <v>59</v>
      </c>
      <c r="B74" s="8" t="s">
        <v>58</v>
      </c>
      <c r="C74" s="41" t="s">
        <v>47</v>
      </c>
      <c r="D74" s="65">
        <f t="shared" ref="D74:I74" si="23">SUM(D76:D76)</f>
        <v>4000000</v>
      </c>
      <c r="E74" s="65">
        <f t="shared" si="23"/>
        <v>-2000000</v>
      </c>
      <c r="F74" s="65">
        <f t="shared" si="23"/>
        <v>2000000</v>
      </c>
      <c r="G74" s="65">
        <f t="shared" si="23"/>
        <v>0</v>
      </c>
      <c r="H74" s="65">
        <f t="shared" si="23"/>
        <v>2000000</v>
      </c>
      <c r="I74" s="65">
        <f t="shared" si="23"/>
        <v>0</v>
      </c>
      <c r="J74" s="141">
        <f t="shared" si="1"/>
        <v>0</v>
      </c>
    </row>
    <row r="75" spans="1:10" s="89" customFormat="1" ht="22.9" customHeight="1" x14ac:dyDescent="0.25">
      <c r="A75" s="6"/>
      <c r="B75" s="7" t="s">
        <v>3</v>
      </c>
      <c r="C75" s="44"/>
      <c r="D75" s="66"/>
      <c r="E75" s="90"/>
      <c r="F75" s="87"/>
      <c r="G75" s="88"/>
      <c r="H75" s="66"/>
      <c r="I75" s="88"/>
      <c r="J75" s="142"/>
    </row>
    <row r="76" spans="1:10" s="89" customFormat="1" ht="22.9" customHeight="1" x14ac:dyDescent="0.25">
      <c r="A76" s="6"/>
      <c r="B76" s="5" t="s">
        <v>2</v>
      </c>
      <c r="C76" s="44"/>
      <c r="D76" s="66">
        <v>4000000</v>
      </c>
      <c r="E76" s="81">
        <v>-2000000</v>
      </c>
      <c r="F76" s="67">
        <f t="shared" ref="F76" si="24">D76+E76</f>
        <v>2000000</v>
      </c>
      <c r="G76" s="88"/>
      <c r="H76" s="66">
        <f>[1]Munka1!$J76</f>
        <v>2000000</v>
      </c>
      <c r="I76" s="67">
        <v>0</v>
      </c>
      <c r="J76" s="142">
        <f t="shared" si="1"/>
        <v>0</v>
      </c>
    </row>
    <row r="77" spans="1:10" s="89" customFormat="1" ht="22.9" customHeight="1" x14ac:dyDescent="0.25">
      <c r="A77" s="6"/>
      <c r="B77" s="5"/>
      <c r="C77" s="44"/>
      <c r="D77" s="66"/>
      <c r="E77" s="81"/>
      <c r="F77" s="67"/>
      <c r="G77" s="88"/>
      <c r="H77" s="66"/>
      <c r="I77" s="88"/>
      <c r="J77" s="142"/>
    </row>
    <row r="78" spans="1:10" s="89" customFormat="1" ht="22.9" customHeight="1" x14ac:dyDescent="0.25">
      <c r="A78" s="9" t="s">
        <v>64</v>
      </c>
      <c r="B78" s="13" t="s">
        <v>73</v>
      </c>
      <c r="C78" s="45" t="s">
        <v>48</v>
      </c>
      <c r="D78" s="65">
        <f t="shared" ref="D78:I78" si="25">SUM(D80:D80)</f>
        <v>0</v>
      </c>
      <c r="E78" s="65">
        <f t="shared" si="25"/>
        <v>2500000</v>
      </c>
      <c r="F78" s="65">
        <f t="shared" si="25"/>
        <v>2500000</v>
      </c>
      <c r="G78" s="65">
        <f t="shared" si="25"/>
        <v>0</v>
      </c>
      <c r="H78" s="65">
        <f t="shared" si="25"/>
        <v>2500000</v>
      </c>
      <c r="I78" s="65">
        <f t="shared" si="25"/>
        <v>0</v>
      </c>
      <c r="J78" s="141">
        <f t="shared" ref="J78:J139" si="26">I78/H78</f>
        <v>0</v>
      </c>
    </row>
    <row r="79" spans="1:10" s="89" customFormat="1" ht="22.9" customHeight="1" x14ac:dyDescent="0.25">
      <c r="A79" s="6"/>
      <c r="B79" s="7" t="s">
        <v>3</v>
      </c>
      <c r="C79" s="43"/>
      <c r="D79" s="66"/>
      <c r="E79" s="81"/>
      <c r="F79" s="67"/>
      <c r="G79" s="88"/>
      <c r="H79" s="66"/>
      <c r="I79" s="88"/>
      <c r="J79" s="142"/>
    </row>
    <row r="80" spans="1:10" s="89" customFormat="1" ht="22.9" customHeight="1" x14ac:dyDescent="0.25">
      <c r="A80" s="6"/>
      <c r="B80" s="11" t="s">
        <v>72</v>
      </c>
      <c r="C80" s="43"/>
      <c r="D80" s="66">
        <v>0</v>
      </c>
      <c r="E80" s="81">
        <v>2500000</v>
      </c>
      <c r="F80" s="67">
        <f t="shared" ref="F80" si="27">D80+E80</f>
        <v>2500000</v>
      </c>
      <c r="G80" s="88"/>
      <c r="H80" s="66">
        <f>[1]Munka1!$J80</f>
        <v>2500000</v>
      </c>
      <c r="I80" s="67">
        <v>0</v>
      </c>
      <c r="J80" s="142">
        <f t="shared" si="26"/>
        <v>0</v>
      </c>
    </row>
    <row r="81" spans="1:10" s="89" customFormat="1" ht="22.9" customHeight="1" x14ac:dyDescent="0.25">
      <c r="A81" s="6"/>
      <c r="B81" s="11"/>
      <c r="C81" s="43"/>
      <c r="D81" s="66"/>
      <c r="E81" s="92"/>
      <c r="F81" s="87"/>
      <c r="G81" s="88"/>
      <c r="H81" s="66"/>
      <c r="I81" s="88"/>
      <c r="J81" s="142"/>
    </row>
    <row r="82" spans="1:10" s="89" customFormat="1" ht="27" customHeight="1" x14ac:dyDescent="0.25">
      <c r="A82" s="119" t="s">
        <v>7</v>
      </c>
      <c r="B82" s="120" t="s">
        <v>6</v>
      </c>
      <c r="C82" s="121"/>
      <c r="D82" s="122">
        <f t="shared" ref="D82:I82" si="28">D52+D57+D62+D66+D70+D74+D78</f>
        <v>311588311</v>
      </c>
      <c r="E82" s="122">
        <f t="shared" si="28"/>
        <v>-1589125</v>
      </c>
      <c r="F82" s="122">
        <f t="shared" si="28"/>
        <v>309999186</v>
      </c>
      <c r="G82" s="122">
        <f t="shared" si="28"/>
        <v>0</v>
      </c>
      <c r="H82" s="122">
        <f t="shared" si="28"/>
        <v>309999186</v>
      </c>
      <c r="I82" s="122">
        <f t="shared" si="28"/>
        <v>80522166</v>
      </c>
      <c r="J82" s="144">
        <f t="shared" si="26"/>
        <v>0.25974960463283281</v>
      </c>
    </row>
    <row r="83" spans="1:10" s="89" customFormat="1" ht="23.1" customHeight="1" x14ac:dyDescent="0.25">
      <c r="A83" s="6"/>
      <c r="B83" s="11"/>
      <c r="C83" s="43"/>
      <c r="D83" s="67"/>
      <c r="E83" s="90"/>
      <c r="F83" s="87"/>
      <c r="G83" s="88"/>
      <c r="H83" s="66"/>
      <c r="I83" s="88"/>
      <c r="J83" s="142"/>
    </row>
    <row r="84" spans="1:10" s="89" customFormat="1" ht="23.1" customHeight="1" x14ac:dyDescent="0.25">
      <c r="A84" s="6" t="s">
        <v>1</v>
      </c>
      <c r="B84" s="10" t="s">
        <v>5</v>
      </c>
      <c r="C84" s="40"/>
      <c r="D84" s="66"/>
      <c r="E84" s="90"/>
      <c r="F84" s="87"/>
      <c r="G84" s="88"/>
      <c r="H84" s="66"/>
      <c r="I84" s="88"/>
      <c r="J84" s="142"/>
    </row>
    <row r="85" spans="1:10" s="89" customFormat="1" ht="23.1" customHeight="1" x14ac:dyDescent="0.25">
      <c r="A85" s="9" t="s">
        <v>4</v>
      </c>
      <c r="B85" s="8" t="s">
        <v>38</v>
      </c>
      <c r="C85" s="41" t="s">
        <v>48</v>
      </c>
      <c r="D85" s="70">
        <f t="shared" ref="D85:I85" si="29">SUM(D87)</f>
        <v>0</v>
      </c>
      <c r="E85" s="70">
        <f t="shared" si="29"/>
        <v>445905</v>
      </c>
      <c r="F85" s="70">
        <f t="shared" si="29"/>
        <v>445905</v>
      </c>
      <c r="G85" s="70">
        <f t="shared" si="29"/>
        <v>0</v>
      </c>
      <c r="H85" s="70">
        <f t="shared" si="29"/>
        <v>445905</v>
      </c>
      <c r="I85" s="70">
        <f t="shared" si="29"/>
        <v>445905</v>
      </c>
      <c r="J85" s="141">
        <f t="shared" si="26"/>
        <v>1</v>
      </c>
    </row>
    <row r="86" spans="1:10" s="89" customFormat="1" ht="23.1" customHeight="1" x14ac:dyDescent="0.25">
      <c r="A86" s="6"/>
      <c r="B86" s="7" t="s">
        <v>3</v>
      </c>
      <c r="C86" s="42"/>
      <c r="D86" s="72"/>
      <c r="E86" s="90"/>
      <c r="F86" s="87"/>
      <c r="G86" s="88"/>
      <c r="H86" s="66"/>
      <c r="I86" s="88"/>
      <c r="J86" s="142"/>
    </row>
    <row r="87" spans="1:10" s="89" customFormat="1" ht="22.15" customHeight="1" x14ac:dyDescent="0.25">
      <c r="A87" s="6"/>
      <c r="B87" s="11" t="s">
        <v>75</v>
      </c>
      <c r="C87" s="44"/>
      <c r="D87" s="66">
        <v>0</v>
      </c>
      <c r="E87" s="81">
        <v>445905</v>
      </c>
      <c r="F87" s="67">
        <f t="shared" ref="F87" si="30">D87+E87</f>
        <v>445905</v>
      </c>
      <c r="G87" s="88"/>
      <c r="H87" s="66">
        <f>[1]Munka1!$J87</f>
        <v>445905</v>
      </c>
      <c r="I87" s="67">
        <v>445905</v>
      </c>
      <c r="J87" s="142">
        <f t="shared" si="26"/>
        <v>1</v>
      </c>
    </row>
    <row r="88" spans="1:10" s="89" customFormat="1" ht="22.15" customHeight="1" x14ac:dyDescent="0.25">
      <c r="A88" s="6"/>
      <c r="B88" s="5"/>
      <c r="C88" s="44"/>
      <c r="D88" s="66"/>
      <c r="E88" s="90"/>
      <c r="F88" s="87"/>
      <c r="G88" s="88"/>
      <c r="H88" s="66"/>
      <c r="I88" s="88"/>
      <c r="J88" s="142"/>
    </row>
    <row r="89" spans="1:10" s="89" customFormat="1" ht="42.75" customHeight="1" x14ac:dyDescent="0.25">
      <c r="A89" s="9" t="s">
        <v>13</v>
      </c>
      <c r="B89" s="8" t="s">
        <v>74</v>
      </c>
      <c r="C89" s="41" t="s">
        <v>76</v>
      </c>
      <c r="D89" s="70">
        <f t="shared" ref="D89:I89" si="31">SUM(D91)</f>
        <v>0</v>
      </c>
      <c r="E89" s="70">
        <f t="shared" si="31"/>
        <v>231654</v>
      </c>
      <c r="F89" s="70">
        <f t="shared" si="31"/>
        <v>231654</v>
      </c>
      <c r="G89" s="70">
        <f t="shared" si="31"/>
        <v>0</v>
      </c>
      <c r="H89" s="70">
        <f t="shared" si="31"/>
        <v>231654</v>
      </c>
      <c r="I89" s="70">
        <f t="shared" si="31"/>
        <v>231654</v>
      </c>
      <c r="J89" s="141">
        <f t="shared" si="26"/>
        <v>1</v>
      </c>
    </row>
    <row r="90" spans="1:10" s="89" customFormat="1" ht="22.15" customHeight="1" x14ac:dyDescent="0.25">
      <c r="A90" s="6"/>
      <c r="B90" s="7" t="s">
        <v>3</v>
      </c>
      <c r="C90" s="44"/>
      <c r="D90" s="66"/>
      <c r="E90" s="90"/>
      <c r="F90" s="87"/>
      <c r="G90" s="88"/>
      <c r="H90" s="66"/>
      <c r="I90" s="88"/>
      <c r="J90" s="142"/>
    </row>
    <row r="91" spans="1:10" s="89" customFormat="1" ht="22.15" customHeight="1" x14ac:dyDescent="0.25">
      <c r="A91" s="6"/>
      <c r="B91" s="11" t="s">
        <v>9</v>
      </c>
      <c r="C91" s="44"/>
      <c r="D91" s="66">
        <v>0</v>
      </c>
      <c r="E91" s="81">
        <v>231654</v>
      </c>
      <c r="F91" s="67">
        <f t="shared" ref="F91" si="32">D91+E91</f>
        <v>231654</v>
      </c>
      <c r="G91" s="88"/>
      <c r="H91" s="66">
        <f>[1]Munka1!$J91</f>
        <v>231654</v>
      </c>
      <c r="I91" s="67">
        <v>231654</v>
      </c>
      <c r="J91" s="142">
        <f t="shared" si="26"/>
        <v>1</v>
      </c>
    </row>
    <row r="92" spans="1:10" s="89" customFormat="1" ht="23.1" customHeight="1" x14ac:dyDescent="0.25">
      <c r="A92" s="6"/>
      <c r="B92" s="5"/>
      <c r="C92" s="44"/>
      <c r="D92" s="66"/>
      <c r="E92" s="90"/>
      <c r="F92" s="87"/>
      <c r="G92" s="88"/>
      <c r="H92" s="66"/>
      <c r="I92" s="88"/>
      <c r="J92" s="142"/>
    </row>
    <row r="93" spans="1:10" s="89" customFormat="1" ht="25.15" customHeight="1" x14ac:dyDescent="0.25">
      <c r="A93" s="119" t="s">
        <v>1</v>
      </c>
      <c r="B93" s="120" t="s">
        <v>0</v>
      </c>
      <c r="C93" s="121"/>
      <c r="D93" s="122">
        <f>D85+D89</f>
        <v>0</v>
      </c>
      <c r="E93" s="122">
        <f t="shared" ref="E93:I93" si="33">E85+E89</f>
        <v>677559</v>
      </c>
      <c r="F93" s="122">
        <f t="shared" si="33"/>
        <v>677559</v>
      </c>
      <c r="G93" s="122">
        <f t="shared" si="33"/>
        <v>0</v>
      </c>
      <c r="H93" s="122">
        <f t="shared" si="33"/>
        <v>677559</v>
      </c>
      <c r="I93" s="122">
        <f t="shared" si="33"/>
        <v>677559</v>
      </c>
      <c r="J93" s="144">
        <f t="shared" si="26"/>
        <v>1</v>
      </c>
    </row>
    <row r="94" spans="1:10" s="89" customFormat="1" ht="22.9" customHeight="1" thickBot="1" x14ac:dyDescent="0.3">
      <c r="A94" s="4"/>
      <c r="B94" s="3"/>
      <c r="C94" s="46"/>
      <c r="D94" s="73"/>
      <c r="E94" s="90"/>
      <c r="F94" s="87"/>
      <c r="G94" s="88"/>
      <c r="H94" s="66"/>
      <c r="I94" s="88"/>
      <c r="J94" s="142"/>
    </row>
    <row r="95" spans="1:10" s="89" customFormat="1" ht="32.450000000000003" customHeight="1" thickBot="1" x14ac:dyDescent="0.3">
      <c r="A95" s="127"/>
      <c r="B95" s="124" t="s">
        <v>44</v>
      </c>
      <c r="C95" s="125"/>
      <c r="D95" s="126">
        <f>D49+D82+D93</f>
        <v>327162121</v>
      </c>
      <c r="E95" s="126">
        <f t="shared" ref="E95:H95" si="34">E49+E82+E93</f>
        <v>10245823</v>
      </c>
      <c r="F95" s="126">
        <f t="shared" si="34"/>
        <v>337407944</v>
      </c>
      <c r="G95" s="126">
        <f t="shared" si="34"/>
        <v>0</v>
      </c>
      <c r="H95" s="126">
        <f t="shared" si="34"/>
        <v>342380651</v>
      </c>
      <c r="I95" s="126">
        <f t="shared" ref="I95" si="35">I49+I82+I93</f>
        <v>98661911</v>
      </c>
      <c r="J95" s="144">
        <f t="shared" si="26"/>
        <v>0.28816438870548206</v>
      </c>
    </row>
    <row r="96" spans="1:10" x14ac:dyDescent="0.25">
      <c r="A96" s="33"/>
      <c r="B96" s="93"/>
      <c r="C96" s="94"/>
      <c r="D96" s="34"/>
      <c r="E96" s="34"/>
      <c r="F96" s="34"/>
      <c r="G96" s="34"/>
      <c r="H96" s="34"/>
      <c r="I96" s="34"/>
      <c r="J96" s="145"/>
    </row>
    <row r="97" spans="1:10" s="89" customFormat="1" ht="24.75" customHeight="1" x14ac:dyDescent="0.25">
      <c r="A97" s="15"/>
      <c r="B97" s="14" t="s">
        <v>29</v>
      </c>
      <c r="C97" s="39"/>
      <c r="D97" s="64"/>
      <c r="E97" s="90"/>
      <c r="F97" s="87"/>
      <c r="G97" s="88"/>
      <c r="H97" s="66"/>
      <c r="I97" s="88"/>
      <c r="J97" s="142"/>
    </row>
    <row r="98" spans="1:10" s="99" customFormat="1" ht="24.75" customHeight="1" x14ac:dyDescent="0.25">
      <c r="A98" s="18" t="s">
        <v>16</v>
      </c>
      <c r="B98" s="19" t="s">
        <v>20</v>
      </c>
      <c r="C98" s="47"/>
      <c r="D98" s="74"/>
      <c r="E98" s="90"/>
      <c r="F98" s="97"/>
      <c r="G98" s="98"/>
      <c r="H98" s="66"/>
      <c r="I98" s="98"/>
      <c r="J98" s="142"/>
    </row>
    <row r="99" spans="1:10" s="89" customFormat="1" ht="22.5" x14ac:dyDescent="0.25">
      <c r="A99" s="9" t="s">
        <v>4</v>
      </c>
      <c r="B99" s="8" t="s">
        <v>77</v>
      </c>
      <c r="C99" s="41"/>
      <c r="D99" s="70">
        <f>SUM(D101)</f>
        <v>0</v>
      </c>
      <c r="E99" s="70">
        <f t="shared" ref="E99:I99" si="36">SUM(E101)</f>
        <v>60183</v>
      </c>
      <c r="F99" s="70">
        <f t="shared" si="36"/>
        <v>60183</v>
      </c>
      <c r="G99" s="70">
        <f t="shared" si="36"/>
        <v>0</v>
      </c>
      <c r="H99" s="70">
        <f t="shared" si="36"/>
        <v>140183</v>
      </c>
      <c r="I99" s="70">
        <f t="shared" si="36"/>
        <v>128611</v>
      </c>
      <c r="J99" s="141">
        <f t="shared" si="26"/>
        <v>0.91745076079125143</v>
      </c>
    </row>
    <row r="100" spans="1:10" s="102" customFormat="1" ht="24.75" customHeight="1" x14ac:dyDescent="0.25">
      <c r="A100" s="6"/>
      <c r="B100" s="7" t="s">
        <v>3</v>
      </c>
      <c r="C100" s="42"/>
      <c r="D100" s="72"/>
      <c r="E100" s="90"/>
      <c r="F100" s="100"/>
      <c r="G100" s="101"/>
      <c r="H100" s="66"/>
      <c r="I100" s="101"/>
      <c r="J100" s="142"/>
    </row>
    <row r="101" spans="1:10" s="104" customFormat="1" ht="24.75" customHeight="1" x14ac:dyDescent="0.25">
      <c r="A101" s="6"/>
      <c r="B101" s="5" t="s">
        <v>24</v>
      </c>
      <c r="C101" s="43"/>
      <c r="D101" s="66">
        <v>0</v>
      </c>
      <c r="E101" s="82">
        <v>60183</v>
      </c>
      <c r="F101" s="67">
        <f t="shared" ref="F101" si="37">D101+E101</f>
        <v>60183</v>
      </c>
      <c r="G101" s="103"/>
      <c r="H101" s="66">
        <f>[1]Munka1!$J101</f>
        <v>140183</v>
      </c>
      <c r="I101" s="152">
        <v>128611</v>
      </c>
      <c r="J101" s="142">
        <f t="shared" si="26"/>
        <v>0.91745076079125143</v>
      </c>
    </row>
    <row r="102" spans="1:10" s="89" customFormat="1" ht="24.75" customHeight="1" x14ac:dyDescent="0.25">
      <c r="A102" s="20"/>
      <c r="B102" s="5"/>
      <c r="C102" s="44"/>
      <c r="D102" s="75"/>
      <c r="E102" s="90"/>
      <c r="F102" s="87"/>
      <c r="G102" s="88"/>
      <c r="H102" s="66"/>
      <c r="I102" s="88"/>
      <c r="J102" s="142"/>
    </row>
    <row r="103" spans="1:10" s="89" customFormat="1" ht="22.5" x14ac:dyDescent="0.25">
      <c r="A103" s="9" t="s">
        <v>13</v>
      </c>
      <c r="B103" s="8" t="s">
        <v>54</v>
      </c>
      <c r="C103" s="41"/>
      <c r="D103" s="70">
        <f>SUM(D104:D105)</f>
        <v>0</v>
      </c>
      <c r="E103" s="70">
        <f t="shared" ref="E103:I103" si="38">SUM(E104:E105)</f>
        <v>0</v>
      </c>
      <c r="F103" s="70">
        <f t="shared" si="38"/>
        <v>0</v>
      </c>
      <c r="G103" s="70">
        <f t="shared" si="38"/>
        <v>0</v>
      </c>
      <c r="H103" s="65">
        <f>[4]Munka1!H103</f>
        <v>0</v>
      </c>
      <c r="I103" s="70">
        <f t="shared" si="38"/>
        <v>0</v>
      </c>
      <c r="J103" s="141" t="e">
        <f t="shared" si="26"/>
        <v>#DIV/0!</v>
      </c>
    </row>
    <row r="104" spans="1:10" s="89" customFormat="1" ht="24.75" customHeight="1" x14ac:dyDescent="0.25">
      <c r="A104" s="6"/>
      <c r="B104" s="5"/>
      <c r="C104" s="42"/>
      <c r="D104" s="66"/>
      <c r="E104" s="90"/>
      <c r="F104" s="87"/>
      <c r="G104" s="88"/>
      <c r="H104" s="66"/>
      <c r="I104" s="88"/>
      <c r="J104" s="142"/>
    </row>
    <row r="105" spans="1:10" s="89" customFormat="1" ht="24.75" customHeight="1" x14ac:dyDescent="0.25">
      <c r="A105" s="6"/>
      <c r="B105" s="11"/>
      <c r="C105" s="43"/>
      <c r="D105" s="66"/>
      <c r="E105" s="90"/>
      <c r="F105" s="87"/>
      <c r="G105" s="88"/>
      <c r="H105" s="66"/>
      <c r="I105" s="88"/>
      <c r="J105" s="142"/>
    </row>
    <row r="106" spans="1:10" s="89" customFormat="1" ht="24.75" customHeight="1" x14ac:dyDescent="0.25">
      <c r="A106" s="20"/>
      <c r="B106" s="5"/>
      <c r="C106" s="44"/>
      <c r="D106" s="75"/>
      <c r="E106" s="90"/>
      <c r="F106" s="87"/>
      <c r="G106" s="88"/>
      <c r="H106" s="66"/>
      <c r="I106" s="88"/>
      <c r="J106" s="142"/>
    </row>
    <row r="107" spans="1:10" s="104" customFormat="1" ht="24" customHeight="1" x14ac:dyDescent="0.25">
      <c r="A107" s="123" t="s">
        <v>16</v>
      </c>
      <c r="B107" s="120" t="s">
        <v>15</v>
      </c>
      <c r="C107" s="121"/>
      <c r="D107" s="122">
        <f>SUM(D99,D103)</f>
        <v>0</v>
      </c>
      <c r="E107" s="122">
        <f t="shared" ref="E107:I107" si="39">SUM(E99,E103)</f>
        <v>60183</v>
      </c>
      <c r="F107" s="122">
        <f t="shared" si="39"/>
        <v>60183</v>
      </c>
      <c r="G107" s="122">
        <f t="shared" si="39"/>
        <v>0</v>
      </c>
      <c r="H107" s="122">
        <f t="shared" si="39"/>
        <v>140183</v>
      </c>
      <c r="I107" s="122">
        <f t="shared" si="39"/>
        <v>128611</v>
      </c>
      <c r="J107" s="144">
        <f t="shared" si="26"/>
        <v>0.91745076079125143</v>
      </c>
    </row>
    <row r="108" spans="1:10" s="89" customFormat="1" ht="24.75" customHeight="1" x14ac:dyDescent="0.25">
      <c r="A108" s="6"/>
      <c r="B108" s="21"/>
      <c r="C108" s="40"/>
      <c r="D108" s="71"/>
      <c r="E108" s="90"/>
      <c r="F108" s="87"/>
      <c r="G108" s="88"/>
      <c r="H108" s="66"/>
      <c r="I108" s="88"/>
      <c r="J108" s="142"/>
    </row>
    <row r="109" spans="1:10" s="89" customFormat="1" ht="24.75" customHeight="1" x14ac:dyDescent="0.25">
      <c r="A109" s="6" t="s">
        <v>7</v>
      </c>
      <c r="B109" s="10" t="s">
        <v>14</v>
      </c>
      <c r="C109" s="40"/>
      <c r="D109" s="66"/>
      <c r="E109" s="90"/>
      <c r="F109" s="87"/>
      <c r="G109" s="88"/>
      <c r="H109" s="66"/>
      <c r="I109" s="88"/>
      <c r="J109" s="142"/>
    </row>
    <row r="110" spans="1:10" s="89" customFormat="1" ht="22.5" x14ac:dyDescent="0.25">
      <c r="A110" s="9" t="s">
        <v>4</v>
      </c>
      <c r="B110" s="8" t="s">
        <v>55</v>
      </c>
      <c r="C110" s="41"/>
      <c r="D110" s="70">
        <f>SUM(D112)</f>
        <v>0</v>
      </c>
      <c r="E110" s="70">
        <f t="shared" ref="E110:I110" si="40">SUM(E112)</f>
        <v>0</v>
      </c>
      <c r="F110" s="70">
        <f t="shared" si="40"/>
        <v>0</v>
      </c>
      <c r="G110" s="70">
        <f t="shared" si="40"/>
        <v>0</v>
      </c>
      <c r="H110" s="65">
        <f>[4]Munka1!H110</f>
        <v>0</v>
      </c>
      <c r="I110" s="70">
        <f t="shared" si="40"/>
        <v>0</v>
      </c>
      <c r="J110" s="141" t="e">
        <f t="shared" si="26"/>
        <v>#DIV/0!</v>
      </c>
    </row>
    <row r="111" spans="1:10" s="104" customFormat="1" ht="24.75" customHeight="1" x14ac:dyDescent="0.25">
      <c r="A111" s="6"/>
      <c r="B111" s="7" t="s">
        <v>3</v>
      </c>
      <c r="C111" s="42"/>
      <c r="D111" s="72"/>
      <c r="E111" s="90"/>
      <c r="F111" s="105"/>
      <c r="G111" s="103"/>
      <c r="H111" s="66"/>
      <c r="I111" s="103"/>
      <c r="J111" s="142"/>
    </row>
    <row r="112" spans="1:10" s="89" customFormat="1" ht="24.75" customHeight="1" x14ac:dyDescent="0.25">
      <c r="A112" s="6"/>
      <c r="B112" s="5" t="s">
        <v>24</v>
      </c>
      <c r="C112" s="43"/>
      <c r="D112" s="66"/>
      <c r="E112" s="90"/>
      <c r="F112" s="87"/>
      <c r="G112" s="88"/>
      <c r="H112" s="66"/>
      <c r="I112" s="88"/>
      <c r="J112" s="142"/>
    </row>
    <row r="113" spans="1:10" s="89" customFormat="1" ht="24.75" customHeight="1" x14ac:dyDescent="0.25">
      <c r="A113" s="6"/>
      <c r="B113" s="5"/>
      <c r="C113" s="44"/>
      <c r="D113" s="66"/>
      <c r="E113" s="90"/>
      <c r="F113" s="87"/>
      <c r="G113" s="88"/>
      <c r="H113" s="66"/>
      <c r="I113" s="88"/>
      <c r="J113" s="142"/>
    </row>
    <row r="114" spans="1:10" s="89" customFormat="1" ht="22.5" x14ac:dyDescent="0.25">
      <c r="A114" s="9" t="s">
        <v>13</v>
      </c>
      <c r="B114" s="8"/>
      <c r="C114" s="41"/>
      <c r="D114" s="70">
        <f>SUM(D116)</f>
        <v>0</v>
      </c>
      <c r="E114" s="70">
        <f t="shared" ref="E114:I114" si="41">SUM(E116)</f>
        <v>0</v>
      </c>
      <c r="F114" s="70">
        <f t="shared" si="41"/>
        <v>0</v>
      </c>
      <c r="G114" s="70">
        <f t="shared" si="41"/>
        <v>0</v>
      </c>
      <c r="H114" s="65">
        <f>[4]Munka1!H114</f>
        <v>0</v>
      </c>
      <c r="I114" s="70">
        <f t="shared" si="41"/>
        <v>0</v>
      </c>
      <c r="J114" s="141" t="e">
        <f t="shared" si="26"/>
        <v>#DIV/0!</v>
      </c>
    </row>
    <row r="115" spans="1:10" s="104" customFormat="1" ht="24.75" customHeight="1" x14ac:dyDescent="0.25">
      <c r="A115" s="6"/>
      <c r="B115" s="7"/>
      <c r="C115" s="42"/>
      <c r="D115" s="72"/>
      <c r="E115" s="90"/>
      <c r="F115" s="105"/>
      <c r="G115" s="103"/>
      <c r="H115" s="66"/>
      <c r="I115" s="103"/>
      <c r="J115" s="142"/>
    </row>
    <row r="116" spans="1:10" s="89" customFormat="1" ht="24.75" customHeight="1" x14ac:dyDescent="0.25">
      <c r="A116" s="6"/>
      <c r="B116" s="11"/>
      <c r="C116" s="43"/>
      <c r="D116" s="66"/>
      <c r="E116" s="90"/>
      <c r="F116" s="87"/>
      <c r="G116" s="88"/>
      <c r="H116" s="66"/>
      <c r="I116" s="88"/>
      <c r="J116" s="142"/>
    </row>
    <row r="117" spans="1:10" s="89" customFormat="1" ht="24.75" customHeight="1" x14ac:dyDescent="0.25">
      <c r="A117" s="6"/>
      <c r="B117" s="11"/>
      <c r="C117" s="43"/>
      <c r="D117" s="66"/>
      <c r="E117" s="90"/>
      <c r="F117" s="87"/>
      <c r="G117" s="88"/>
      <c r="H117" s="66"/>
      <c r="I117" s="88"/>
      <c r="J117" s="142"/>
    </row>
    <row r="118" spans="1:10" s="102" customFormat="1" ht="24.75" customHeight="1" x14ac:dyDescent="0.25">
      <c r="A118" s="123" t="s">
        <v>7</v>
      </c>
      <c r="B118" s="120" t="s">
        <v>14</v>
      </c>
      <c r="C118" s="121"/>
      <c r="D118" s="122">
        <f>SUM(D110,D114)</f>
        <v>0</v>
      </c>
      <c r="E118" s="122">
        <f t="shared" ref="E118:I118" si="42">SUM(E110,E114)</f>
        <v>0</v>
      </c>
      <c r="F118" s="122">
        <f t="shared" si="42"/>
        <v>0</v>
      </c>
      <c r="G118" s="122">
        <f t="shared" si="42"/>
        <v>0</v>
      </c>
      <c r="H118" s="138">
        <f>[4]Munka1!H118</f>
        <v>0</v>
      </c>
      <c r="I118" s="122">
        <f t="shared" si="42"/>
        <v>0</v>
      </c>
      <c r="J118" s="144" t="e">
        <f t="shared" si="26"/>
        <v>#DIV/0!</v>
      </c>
    </row>
    <row r="119" spans="1:10" s="104" customFormat="1" ht="24.75" customHeight="1" x14ac:dyDescent="0.25">
      <c r="A119" s="18"/>
      <c r="B119" s="22"/>
      <c r="C119" s="48"/>
      <c r="D119" s="74"/>
      <c r="E119" s="90"/>
      <c r="F119" s="105"/>
      <c r="G119" s="103"/>
      <c r="H119" s="66"/>
      <c r="I119" s="103"/>
      <c r="J119" s="142"/>
    </row>
    <row r="120" spans="1:10" s="89" customFormat="1" ht="24.75" customHeight="1" x14ac:dyDescent="0.25">
      <c r="A120" s="123" t="s">
        <v>1</v>
      </c>
      <c r="B120" s="120" t="s">
        <v>5</v>
      </c>
      <c r="C120" s="121"/>
      <c r="D120" s="122">
        <v>0</v>
      </c>
      <c r="E120" s="122">
        <v>0</v>
      </c>
      <c r="F120" s="122">
        <v>0</v>
      </c>
      <c r="G120" s="122">
        <v>0</v>
      </c>
      <c r="H120" s="138">
        <f>[4]Munka1!H120</f>
        <v>0</v>
      </c>
      <c r="I120" s="122">
        <v>0</v>
      </c>
      <c r="J120" s="144" t="e">
        <f t="shared" si="26"/>
        <v>#DIV/0!</v>
      </c>
    </row>
    <row r="121" spans="1:10" s="89" customFormat="1" ht="24.75" customHeight="1" thickBot="1" x14ac:dyDescent="0.3">
      <c r="A121" s="23"/>
      <c r="B121" s="24"/>
      <c r="C121" s="49"/>
      <c r="D121" s="76"/>
      <c r="E121" s="90"/>
      <c r="F121" s="87"/>
      <c r="G121" s="88"/>
      <c r="H121" s="66"/>
      <c r="I121" s="88"/>
      <c r="J121" s="142"/>
    </row>
    <row r="122" spans="1:10" s="89" customFormat="1" ht="24.75" customHeight="1" x14ac:dyDescent="0.25">
      <c r="A122" s="128"/>
      <c r="B122" s="129" t="s">
        <v>30</v>
      </c>
      <c r="C122" s="130"/>
      <c r="D122" s="131">
        <f>SUM(D107,D118,D120)</f>
        <v>0</v>
      </c>
      <c r="E122" s="131">
        <f t="shared" ref="E122:H122" si="43">SUM(E107,E118,E120)</f>
        <v>60183</v>
      </c>
      <c r="F122" s="131">
        <f t="shared" si="43"/>
        <v>60183</v>
      </c>
      <c r="G122" s="131">
        <f t="shared" si="43"/>
        <v>0</v>
      </c>
      <c r="H122" s="131">
        <f t="shared" si="43"/>
        <v>140183</v>
      </c>
      <c r="I122" s="131">
        <f t="shared" ref="I122" si="44">SUM(I107,I118,I120)</f>
        <v>128611</v>
      </c>
      <c r="J122" s="144">
        <f t="shared" si="26"/>
        <v>0.91745076079125143</v>
      </c>
    </row>
    <row r="123" spans="1:10" s="89" customFormat="1" ht="24.75" customHeight="1" x14ac:dyDescent="0.25">
      <c r="A123" s="35"/>
      <c r="B123" s="36"/>
      <c r="C123" s="50"/>
      <c r="D123" s="77"/>
      <c r="E123" s="77"/>
      <c r="F123" s="77"/>
      <c r="G123" s="77"/>
      <c r="H123" s="77"/>
      <c r="I123" s="77"/>
      <c r="J123" s="146"/>
    </row>
    <row r="124" spans="1:10" s="89" customFormat="1" ht="24.75" customHeight="1" x14ac:dyDescent="0.25">
      <c r="A124" s="25"/>
      <c r="B124" s="26" t="s">
        <v>31</v>
      </c>
      <c r="C124" s="51"/>
      <c r="D124" s="78"/>
      <c r="E124" s="90"/>
      <c r="F124" s="87"/>
      <c r="G124" s="88"/>
      <c r="H124" s="66"/>
      <c r="I124" s="88"/>
      <c r="J124" s="142"/>
    </row>
    <row r="125" spans="1:10" s="102" customFormat="1" ht="24.75" customHeight="1" x14ac:dyDescent="0.25">
      <c r="A125" s="18" t="s">
        <v>16</v>
      </c>
      <c r="B125" s="19" t="s">
        <v>20</v>
      </c>
      <c r="C125" s="47"/>
      <c r="D125" s="74"/>
      <c r="E125" s="90"/>
      <c r="F125" s="100"/>
      <c r="G125" s="101"/>
      <c r="H125" s="66"/>
      <c r="I125" s="101"/>
      <c r="J125" s="142"/>
    </row>
    <row r="126" spans="1:10" s="104" customFormat="1" ht="24.75" customHeight="1" x14ac:dyDescent="0.25">
      <c r="A126" s="9" t="s">
        <v>4</v>
      </c>
      <c r="B126" s="8" t="s">
        <v>89</v>
      </c>
      <c r="C126" s="41"/>
      <c r="D126" s="70">
        <f t="shared" ref="D126:I126" si="45">SUM(D128)</f>
        <v>0</v>
      </c>
      <c r="E126" s="70">
        <f t="shared" si="45"/>
        <v>0</v>
      </c>
      <c r="F126" s="70">
        <f t="shared" si="45"/>
        <v>0</v>
      </c>
      <c r="G126" s="70">
        <f t="shared" si="45"/>
        <v>0</v>
      </c>
      <c r="H126" s="70">
        <f t="shared" si="45"/>
        <v>1251000</v>
      </c>
      <c r="I126" s="70">
        <f t="shared" si="45"/>
        <v>1251000</v>
      </c>
      <c r="J126" s="141">
        <f t="shared" si="26"/>
        <v>1</v>
      </c>
    </row>
    <row r="127" spans="1:10" s="89" customFormat="1" ht="24.75" customHeight="1" x14ac:dyDescent="0.25">
      <c r="A127" s="6"/>
      <c r="B127" s="7" t="s">
        <v>3</v>
      </c>
      <c r="C127" s="42"/>
      <c r="D127" s="64"/>
      <c r="E127" s="90"/>
      <c r="F127" s="87"/>
      <c r="G127" s="88"/>
      <c r="H127" s="66"/>
      <c r="I127" s="88"/>
      <c r="J127" s="142"/>
    </row>
    <row r="128" spans="1:10" s="89" customFormat="1" ht="24.75" customHeight="1" x14ac:dyDescent="0.25">
      <c r="A128" s="6"/>
      <c r="B128" s="5" t="s">
        <v>24</v>
      </c>
      <c r="C128" s="43"/>
      <c r="D128" s="66">
        <v>0</v>
      </c>
      <c r="E128" s="90"/>
      <c r="F128" s="87"/>
      <c r="G128" s="88"/>
      <c r="H128" s="66">
        <f>[1]Munka1!$J128</f>
        <v>1251000</v>
      </c>
      <c r="I128" s="66">
        <v>1251000</v>
      </c>
      <c r="J128" s="142">
        <f t="shared" si="26"/>
        <v>1</v>
      </c>
    </row>
    <row r="129" spans="1:10" s="102" customFormat="1" ht="24.75" customHeight="1" x14ac:dyDescent="0.25">
      <c r="A129" s="27"/>
      <c r="B129" s="28"/>
      <c r="C129" s="52"/>
      <c r="D129" s="68"/>
      <c r="E129" s="90"/>
      <c r="F129" s="100"/>
      <c r="G129" s="101"/>
      <c r="H129" s="66"/>
      <c r="I129" s="101"/>
      <c r="J129" s="142"/>
    </row>
    <row r="130" spans="1:10" s="89" customFormat="1" ht="24.75" customHeight="1" x14ac:dyDescent="0.25">
      <c r="A130" s="123" t="s">
        <v>16</v>
      </c>
      <c r="B130" s="120" t="s">
        <v>15</v>
      </c>
      <c r="C130" s="121"/>
      <c r="D130" s="122">
        <f t="shared" ref="D130:I130" si="46">SUM(D126)</f>
        <v>0</v>
      </c>
      <c r="E130" s="122">
        <f t="shared" si="46"/>
        <v>0</v>
      </c>
      <c r="F130" s="122">
        <f t="shared" si="46"/>
        <v>0</v>
      </c>
      <c r="G130" s="122">
        <f t="shared" si="46"/>
        <v>0</v>
      </c>
      <c r="H130" s="122">
        <f t="shared" si="46"/>
        <v>1251000</v>
      </c>
      <c r="I130" s="122">
        <f t="shared" si="46"/>
        <v>1251000</v>
      </c>
      <c r="J130" s="144">
        <f t="shared" si="26"/>
        <v>1</v>
      </c>
    </row>
    <row r="131" spans="1:10" s="108" customFormat="1" ht="24.75" customHeight="1" x14ac:dyDescent="0.25">
      <c r="A131" s="18"/>
      <c r="B131" s="29"/>
      <c r="C131" s="53"/>
      <c r="D131" s="74"/>
      <c r="E131" s="90"/>
      <c r="F131" s="106"/>
      <c r="G131" s="107"/>
      <c r="H131" s="66"/>
      <c r="I131" s="107"/>
      <c r="J131" s="142"/>
    </row>
    <row r="132" spans="1:10" s="89" customFormat="1" ht="24.75" customHeight="1" x14ac:dyDescent="0.25">
      <c r="A132" s="6" t="s">
        <v>7</v>
      </c>
      <c r="B132" s="21" t="s">
        <v>14</v>
      </c>
      <c r="C132" s="40"/>
      <c r="D132" s="71"/>
      <c r="E132" s="71"/>
      <c r="F132" s="71"/>
      <c r="G132" s="88"/>
      <c r="H132" s="66"/>
      <c r="I132" s="88"/>
      <c r="J132" s="147"/>
    </row>
    <row r="133" spans="1:10" s="104" customFormat="1" ht="24.75" customHeight="1" x14ac:dyDescent="0.25">
      <c r="A133" s="9" t="s">
        <v>4</v>
      </c>
      <c r="B133" s="8" t="s">
        <v>50</v>
      </c>
      <c r="C133" s="41"/>
      <c r="D133" s="70">
        <f>SUM(D135:D136)</f>
        <v>0</v>
      </c>
      <c r="E133" s="70">
        <f t="shared" ref="E133:I133" si="47">SUM(E135:E136)</f>
        <v>0</v>
      </c>
      <c r="F133" s="70">
        <f t="shared" si="47"/>
        <v>0</v>
      </c>
      <c r="G133" s="70">
        <f t="shared" si="47"/>
        <v>0</v>
      </c>
      <c r="H133" s="65">
        <f>[4]Munka1!H133</f>
        <v>0</v>
      </c>
      <c r="I133" s="70">
        <f t="shared" si="47"/>
        <v>0</v>
      </c>
      <c r="J133" s="141" t="e">
        <f t="shared" si="26"/>
        <v>#DIV/0!</v>
      </c>
    </row>
    <row r="134" spans="1:10" s="89" customFormat="1" ht="24.75" customHeight="1" x14ac:dyDescent="0.25">
      <c r="A134" s="6"/>
      <c r="B134" s="7" t="s">
        <v>3</v>
      </c>
      <c r="C134" s="42"/>
      <c r="D134" s="64"/>
      <c r="E134" s="90"/>
      <c r="F134" s="87"/>
      <c r="G134" s="88"/>
      <c r="H134" s="66"/>
      <c r="I134" s="88"/>
      <c r="J134" s="142"/>
    </row>
    <row r="135" spans="1:10" s="89" customFormat="1" ht="24.75" customHeight="1" x14ac:dyDescent="0.25">
      <c r="A135" s="6"/>
      <c r="B135" s="5" t="s">
        <v>24</v>
      </c>
      <c r="C135" s="44"/>
      <c r="D135" s="66"/>
      <c r="E135" s="90"/>
      <c r="F135" s="87"/>
      <c r="G135" s="88"/>
      <c r="H135" s="66"/>
      <c r="I135" s="88"/>
      <c r="J135" s="142" t="e">
        <f t="shared" si="26"/>
        <v>#DIV/0!</v>
      </c>
    </row>
    <row r="136" spans="1:10" s="89" customFormat="1" ht="24.75" customHeight="1" x14ac:dyDescent="0.25">
      <c r="A136" s="6"/>
      <c r="B136" s="5"/>
      <c r="C136" s="44"/>
      <c r="D136" s="66"/>
      <c r="E136" s="90"/>
      <c r="F136" s="87"/>
      <c r="G136" s="88"/>
      <c r="H136" s="66"/>
      <c r="I136" s="88"/>
      <c r="J136" s="142"/>
    </row>
    <row r="137" spans="1:10" s="89" customFormat="1" ht="24.75" customHeight="1" x14ac:dyDescent="0.25">
      <c r="A137" s="9" t="s">
        <v>51</v>
      </c>
      <c r="B137" s="8" t="s">
        <v>52</v>
      </c>
      <c r="C137" s="41"/>
      <c r="D137" s="70">
        <f>SUM(D139:D140)</f>
        <v>0</v>
      </c>
      <c r="E137" s="70">
        <f t="shared" ref="E137:I137" si="48">SUM(E139:E140)</f>
        <v>0</v>
      </c>
      <c r="F137" s="70">
        <f t="shared" si="48"/>
        <v>0</v>
      </c>
      <c r="G137" s="70">
        <f t="shared" si="48"/>
        <v>0</v>
      </c>
      <c r="H137" s="65">
        <f>[4]Munka1!H137</f>
        <v>0</v>
      </c>
      <c r="I137" s="70">
        <f t="shared" si="48"/>
        <v>0</v>
      </c>
      <c r="J137" s="141" t="e">
        <f t="shared" si="26"/>
        <v>#DIV/0!</v>
      </c>
    </row>
    <row r="138" spans="1:10" s="89" customFormat="1" ht="24.75" customHeight="1" x14ac:dyDescent="0.25">
      <c r="A138" s="58"/>
      <c r="B138" s="7" t="s">
        <v>3</v>
      </c>
      <c r="C138" s="44"/>
      <c r="D138" s="66"/>
      <c r="E138" s="90"/>
      <c r="F138" s="87"/>
      <c r="G138" s="88"/>
      <c r="H138" s="66"/>
      <c r="I138" s="88"/>
      <c r="J138" s="142"/>
    </row>
    <row r="139" spans="1:10" s="89" customFormat="1" ht="24.75" customHeight="1" x14ac:dyDescent="0.25">
      <c r="A139" s="58"/>
      <c r="B139" s="5" t="s">
        <v>24</v>
      </c>
      <c r="C139" s="44"/>
      <c r="D139" s="66"/>
      <c r="E139" s="90"/>
      <c r="F139" s="87"/>
      <c r="G139" s="88"/>
      <c r="H139" s="66"/>
      <c r="I139" s="88"/>
      <c r="J139" s="142" t="e">
        <f t="shared" si="26"/>
        <v>#DIV/0!</v>
      </c>
    </row>
    <row r="140" spans="1:10" s="89" customFormat="1" ht="24.75" customHeight="1" x14ac:dyDescent="0.25">
      <c r="A140" s="58"/>
      <c r="B140" s="57"/>
      <c r="C140" s="44"/>
      <c r="D140" s="66"/>
      <c r="E140" s="90"/>
      <c r="F140" s="87"/>
      <c r="G140" s="88"/>
      <c r="H140" s="66"/>
      <c r="I140" s="88"/>
      <c r="J140" s="142"/>
    </row>
    <row r="141" spans="1:10" s="89" customFormat="1" ht="24.75" customHeight="1" x14ac:dyDescent="0.25">
      <c r="A141" s="123" t="s">
        <v>7</v>
      </c>
      <c r="B141" s="120" t="s">
        <v>25</v>
      </c>
      <c r="C141" s="121"/>
      <c r="D141" s="122">
        <f t="shared" ref="D141:I141" si="49">D133+D137</f>
        <v>0</v>
      </c>
      <c r="E141" s="122">
        <f t="shared" si="49"/>
        <v>0</v>
      </c>
      <c r="F141" s="122">
        <f t="shared" si="49"/>
        <v>0</v>
      </c>
      <c r="G141" s="122">
        <f t="shared" si="49"/>
        <v>0</v>
      </c>
      <c r="H141" s="122">
        <f t="shared" si="49"/>
        <v>0</v>
      </c>
      <c r="I141" s="122">
        <f t="shared" si="49"/>
        <v>0</v>
      </c>
      <c r="J141" s="144" t="e">
        <f t="shared" ref="J141:J171" si="50">I141/H141</f>
        <v>#DIV/0!</v>
      </c>
    </row>
    <row r="142" spans="1:10" s="108" customFormat="1" ht="24.75" customHeight="1" x14ac:dyDescent="0.25">
      <c r="A142" s="18"/>
      <c r="B142" s="29"/>
      <c r="C142" s="53"/>
      <c r="D142" s="74"/>
      <c r="E142" s="90"/>
      <c r="F142" s="106"/>
      <c r="G142" s="107"/>
      <c r="H142" s="66"/>
      <c r="I142" s="107"/>
      <c r="J142" s="142"/>
    </row>
    <row r="143" spans="1:10" s="89" customFormat="1" ht="24.75" customHeight="1" x14ac:dyDescent="0.25">
      <c r="A143" s="123" t="s">
        <v>1</v>
      </c>
      <c r="B143" s="120" t="s">
        <v>5</v>
      </c>
      <c r="C143" s="121"/>
      <c r="D143" s="122">
        <v>0</v>
      </c>
      <c r="E143" s="122">
        <v>0</v>
      </c>
      <c r="F143" s="122">
        <v>0</v>
      </c>
      <c r="G143" s="122">
        <v>0</v>
      </c>
      <c r="H143" s="122">
        <v>0</v>
      </c>
      <c r="I143" s="122">
        <v>0</v>
      </c>
      <c r="J143" s="144" t="e">
        <f t="shared" si="50"/>
        <v>#DIV/0!</v>
      </c>
    </row>
    <row r="144" spans="1:10" s="108" customFormat="1" ht="24.75" customHeight="1" thickBot="1" x14ac:dyDescent="0.3">
      <c r="A144" s="23"/>
      <c r="B144" s="30"/>
      <c r="C144" s="54"/>
      <c r="D144" s="76"/>
      <c r="E144" s="90"/>
      <c r="F144" s="106"/>
      <c r="G144" s="107"/>
      <c r="H144" s="66"/>
      <c r="I144" s="107"/>
      <c r="J144" s="142"/>
    </row>
    <row r="145" spans="1:10" s="89" customFormat="1" ht="24.75" customHeight="1" x14ac:dyDescent="0.25">
      <c r="A145" s="128"/>
      <c r="B145" s="129" t="s">
        <v>32</v>
      </c>
      <c r="C145" s="130"/>
      <c r="D145" s="131">
        <f>SUM(D130,D141,D143)</f>
        <v>0</v>
      </c>
      <c r="E145" s="131">
        <f t="shared" ref="E145:H145" si="51">SUM(E130,E141,E143)</f>
        <v>0</v>
      </c>
      <c r="F145" s="131">
        <f t="shared" si="51"/>
        <v>0</v>
      </c>
      <c r="G145" s="131">
        <f t="shared" si="51"/>
        <v>0</v>
      </c>
      <c r="H145" s="131">
        <f t="shared" si="51"/>
        <v>1251000</v>
      </c>
      <c r="I145" s="131">
        <f t="shared" ref="I145" si="52">SUM(I130,I141,I143)</f>
        <v>1251000</v>
      </c>
      <c r="J145" s="144">
        <f t="shared" si="50"/>
        <v>1</v>
      </c>
    </row>
    <row r="146" spans="1:10" s="89" customFormat="1" ht="24.75" customHeight="1" x14ac:dyDescent="0.25">
      <c r="A146" s="37"/>
      <c r="B146" s="38"/>
      <c r="C146" s="55"/>
      <c r="D146" s="79"/>
      <c r="E146" s="79"/>
      <c r="F146" s="79"/>
      <c r="G146" s="79"/>
      <c r="H146" s="79"/>
      <c r="I146" s="79"/>
      <c r="J146" s="148"/>
    </row>
    <row r="147" spans="1:10" s="89" customFormat="1" ht="24" customHeight="1" x14ac:dyDescent="0.25">
      <c r="A147" s="25"/>
      <c r="B147" s="26" t="s">
        <v>34</v>
      </c>
      <c r="C147" s="51"/>
      <c r="D147" s="78"/>
      <c r="E147" s="90"/>
      <c r="F147" s="87"/>
      <c r="G147" s="88"/>
      <c r="H147" s="66"/>
      <c r="I147" s="88"/>
      <c r="J147" s="142"/>
    </row>
    <row r="148" spans="1:10" s="111" customFormat="1" ht="24" customHeight="1" x14ac:dyDescent="0.25">
      <c r="A148" s="18" t="s">
        <v>16</v>
      </c>
      <c r="B148" s="19" t="s">
        <v>20</v>
      </c>
      <c r="C148" s="47"/>
      <c r="D148" s="74"/>
      <c r="E148" s="90"/>
      <c r="F148" s="109"/>
      <c r="G148" s="110"/>
      <c r="H148" s="66"/>
      <c r="I148" s="110"/>
      <c r="J148" s="142"/>
    </row>
    <row r="149" spans="1:10" s="104" customFormat="1" ht="29.25" customHeight="1" x14ac:dyDescent="0.25">
      <c r="A149" s="9" t="s">
        <v>4</v>
      </c>
      <c r="B149" s="8" t="s">
        <v>88</v>
      </c>
      <c r="C149" s="41"/>
      <c r="D149" s="70">
        <f t="shared" ref="D149:I149" si="53">SUM(D151)</f>
        <v>0</v>
      </c>
      <c r="E149" s="70">
        <f t="shared" si="53"/>
        <v>0</v>
      </c>
      <c r="F149" s="70">
        <f t="shared" si="53"/>
        <v>0</v>
      </c>
      <c r="G149" s="70">
        <f t="shared" si="53"/>
        <v>0</v>
      </c>
      <c r="H149" s="70">
        <f t="shared" si="53"/>
        <v>1813907</v>
      </c>
      <c r="I149" s="70">
        <f t="shared" si="53"/>
        <v>1813907</v>
      </c>
      <c r="J149" s="141">
        <f t="shared" si="50"/>
        <v>1</v>
      </c>
    </row>
    <row r="150" spans="1:10" s="89" customFormat="1" ht="24" customHeight="1" x14ac:dyDescent="0.25">
      <c r="A150" s="6"/>
      <c r="B150" s="7" t="s">
        <v>3</v>
      </c>
      <c r="C150" s="42"/>
      <c r="D150" s="72"/>
      <c r="E150" s="90"/>
      <c r="F150" s="87"/>
      <c r="G150" s="88"/>
      <c r="H150" s="66"/>
      <c r="I150" s="88"/>
      <c r="J150" s="142"/>
    </row>
    <row r="151" spans="1:10" s="89" customFormat="1" ht="24" customHeight="1" x14ac:dyDescent="0.25">
      <c r="A151" s="6"/>
      <c r="B151" s="5" t="s">
        <v>24</v>
      </c>
      <c r="C151" s="44"/>
      <c r="D151" s="66"/>
      <c r="E151" s="90"/>
      <c r="F151" s="87"/>
      <c r="G151" s="88"/>
      <c r="H151" s="66">
        <f>[1]Munka1!$J$151</f>
        <v>1813907</v>
      </c>
      <c r="I151" s="66">
        <v>1813907</v>
      </c>
      <c r="J151" s="142">
        <f t="shared" si="50"/>
        <v>1</v>
      </c>
    </row>
    <row r="152" spans="1:10" s="111" customFormat="1" ht="24" customHeight="1" x14ac:dyDescent="0.25">
      <c r="A152" s="27"/>
      <c r="B152" s="28"/>
      <c r="C152" s="52"/>
      <c r="D152" s="68"/>
      <c r="E152" s="90"/>
      <c r="F152" s="109"/>
      <c r="G152" s="110"/>
      <c r="H152" s="66"/>
      <c r="I152" s="110"/>
      <c r="J152" s="142"/>
    </row>
    <row r="153" spans="1:10" s="89" customFormat="1" ht="24" customHeight="1" x14ac:dyDescent="0.25">
      <c r="A153" s="123" t="s">
        <v>16</v>
      </c>
      <c r="B153" s="120" t="s">
        <v>15</v>
      </c>
      <c r="C153" s="121"/>
      <c r="D153" s="122">
        <f t="shared" ref="D153:I153" si="54">SUM(D149)</f>
        <v>0</v>
      </c>
      <c r="E153" s="122">
        <f t="shared" si="54"/>
        <v>0</v>
      </c>
      <c r="F153" s="122">
        <f t="shared" si="54"/>
        <v>0</v>
      </c>
      <c r="G153" s="122">
        <f t="shared" si="54"/>
        <v>0</v>
      </c>
      <c r="H153" s="122">
        <f t="shared" si="54"/>
        <v>1813907</v>
      </c>
      <c r="I153" s="122">
        <f t="shared" si="54"/>
        <v>1813907</v>
      </c>
      <c r="J153" s="144">
        <f t="shared" si="50"/>
        <v>1</v>
      </c>
    </row>
    <row r="154" spans="1:10" s="114" customFormat="1" ht="24" customHeight="1" x14ac:dyDescent="0.25">
      <c r="A154" s="18"/>
      <c r="B154" s="29"/>
      <c r="C154" s="53"/>
      <c r="D154" s="74"/>
      <c r="E154" s="90"/>
      <c r="F154" s="112"/>
      <c r="G154" s="113"/>
      <c r="H154" s="66"/>
      <c r="I154" s="113"/>
      <c r="J154" s="142" t="e">
        <f t="shared" si="50"/>
        <v>#DIV/0!</v>
      </c>
    </row>
    <row r="155" spans="1:10" s="89" customFormat="1" ht="24" customHeight="1" x14ac:dyDescent="0.25">
      <c r="A155" s="136" t="s">
        <v>7</v>
      </c>
      <c r="B155" s="21" t="s">
        <v>14</v>
      </c>
      <c r="C155" s="40"/>
      <c r="D155" s="71">
        <v>0</v>
      </c>
      <c r="E155" s="71">
        <v>0</v>
      </c>
      <c r="F155" s="71">
        <v>0</v>
      </c>
      <c r="G155" s="137"/>
      <c r="H155" s="66"/>
      <c r="I155" s="137"/>
      <c r="J155" s="149"/>
    </row>
    <row r="156" spans="1:10" s="89" customFormat="1" ht="24" customHeight="1" x14ac:dyDescent="0.25">
      <c r="A156" s="9" t="s">
        <v>4</v>
      </c>
      <c r="B156" s="8" t="s">
        <v>53</v>
      </c>
      <c r="C156" s="41"/>
      <c r="D156" s="70">
        <f>SUM(D158:D159)</f>
        <v>0</v>
      </c>
      <c r="E156" s="70">
        <f t="shared" ref="E156:I156" si="55">SUM(E158:E159)</f>
        <v>0</v>
      </c>
      <c r="F156" s="70">
        <f t="shared" si="55"/>
        <v>0</v>
      </c>
      <c r="G156" s="70">
        <f t="shared" si="55"/>
        <v>0</v>
      </c>
      <c r="H156" s="65">
        <f>[4]Munka1!H156</f>
        <v>0</v>
      </c>
      <c r="I156" s="70">
        <f t="shared" si="55"/>
        <v>0</v>
      </c>
      <c r="J156" s="141" t="e">
        <f t="shared" si="50"/>
        <v>#DIV/0!</v>
      </c>
    </row>
    <row r="157" spans="1:10" s="89" customFormat="1" ht="24" customHeight="1" x14ac:dyDescent="0.25">
      <c r="A157" s="6"/>
      <c r="B157" s="7" t="s">
        <v>3</v>
      </c>
      <c r="C157" s="42"/>
      <c r="D157" s="64"/>
      <c r="E157" s="90"/>
      <c r="F157" s="87"/>
      <c r="G157" s="88"/>
      <c r="H157" s="66"/>
      <c r="I157" s="88"/>
      <c r="J157" s="142"/>
    </row>
    <row r="158" spans="1:10" s="89" customFormat="1" ht="24" customHeight="1" x14ac:dyDescent="0.25">
      <c r="A158" s="6"/>
      <c r="B158" s="5" t="s">
        <v>24</v>
      </c>
      <c r="C158" s="44"/>
      <c r="D158" s="66"/>
      <c r="E158" s="90"/>
      <c r="F158" s="87"/>
      <c r="G158" s="88"/>
      <c r="H158" s="66"/>
      <c r="I158" s="88"/>
      <c r="J158" s="142" t="e">
        <f t="shared" si="50"/>
        <v>#DIV/0!</v>
      </c>
    </row>
    <row r="159" spans="1:10" s="89" customFormat="1" ht="24" customHeight="1" x14ac:dyDescent="0.25">
      <c r="A159" s="59"/>
      <c r="B159" s="60"/>
      <c r="C159" s="61"/>
      <c r="D159" s="80"/>
      <c r="E159" s="90"/>
      <c r="F159" s="87"/>
      <c r="G159" s="88"/>
      <c r="H159" s="66"/>
      <c r="I159" s="88"/>
      <c r="J159" s="142"/>
    </row>
    <row r="160" spans="1:10" s="89" customFormat="1" ht="24" customHeight="1" x14ac:dyDescent="0.25">
      <c r="A160" s="123" t="s">
        <v>7</v>
      </c>
      <c r="B160" s="120" t="s">
        <v>25</v>
      </c>
      <c r="C160" s="121"/>
      <c r="D160" s="122">
        <f t="shared" ref="D160:I160" si="56">D152+D156</f>
        <v>0</v>
      </c>
      <c r="E160" s="122">
        <f t="shared" si="56"/>
        <v>0</v>
      </c>
      <c r="F160" s="122">
        <f t="shared" si="56"/>
        <v>0</v>
      </c>
      <c r="G160" s="122">
        <f t="shared" si="56"/>
        <v>0</v>
      </c>
      <c r="H160" s="122">
        <f t="shared" si="56"/>
        <v>0</v>
      </c>
      <c r="I160" s="122">
        <f t="shared" si="56"/>
        <v>0</v>
      </c>
      <c r="J160" s="144" t="e">
        <f t="shared" si="50"/>
        <v>#DIV/0!</v>
      </c>
    </row>
    <row r="161" spans="1:10" s="89" customFormat="1" ht="24" customHeight="1" x14ac:dyDescent="0.25">
      <c r="A161" s="59"/>
      <c r="B161" s="60"/>
      <c r="C161" s="61"/>
      <c r="D161" s="80"/>
      <c r="E161" s="90"/>
      <c r="F161" s="87"/>
      <c r="G161" s="88"/>
      <c r="H161" s="66"/>
      <c r="I161" s="88"/>
      <c r="J161" s="142"/>
    </row>
    <row r="162" spans="1:10" s="89" customFormat="1" ht="24" customHeight="1" x14ac:dyDescent="0.25">
      <c r="A162" s="123" t="s">
        <v>1</v>
      </c>
      <c r="B162" s="120" t="s">
        <v>5</v>
      </c>
      <c r="C162" s="121"/>
      <c r="D162" s="122">
        <v>0</v>
      </c>
      <c r="E162" s="122">
        <v>0</v>
      </c>
      <c r="F162" s="122">
        <v>0</v>
      </c>
      <c r="G162" s="122">
        <v>0</v>
      </c>
      <c r="H162" s="122">
        <v>0</v>
      </c>
      <c r="I162" s="122">
        <v>0</v>
      </c>
      <c r="J162" s="144" t="e">
        <f t="shared" si="50"/>
        <v>#DIV/0!</v>
      </c>
    </row>
    <row r="163" spans="1:10" s="114" customFormat="1" ht="24" customHeight="1" thickBot="1" x14ac:dyDescent="0.3">
      <c r="A163" s="23"/>
      <c r="B163" s="30"/>
      <c r="C163" s="54"/>
      <c r="D163" s="76"/>
      <c r="E163" s="90"/>
      <c r="F163" s="112"/>
      <c r="G163" s="113"/>
      <c r="H163" s="66"/>
      <c r="I163" s="113"/>
      <c r="J163" s="142"/>
    </row>
    <row r="164" spans="1:10" s="89" customFormat="1" ht="24" customHeight="1" thickBot="1" x14ac:dyDescent="0.3">
      <c r="A164" s="127"/>
      <c r="B164" s="124" t="s">
        <v>35</v>
      </c>
      <c r="C164" s="125"/>
      <c r="D164" s="126">
        <f>SUM(D153,D160,D162)</f>
        <v>0</v>
      </c>
      <c r="E164" s="126">
        <f t="shared" ref="E164:H164" si="57">SUM(E153,E160,E162)</f>
        <v>0</v>
      </c>
      <c r="F164" s="126">
        <f t="shared" si="57"/>
        <v>0</v>
      </c>
      <c r="G164" s="126">
        <f t="shared" si="57"/>
        <v>0</v>
      </c>
      <c r="H164" s="126">
        <f t="shared" si="57"/>
        <v>1813907</v>
      </c>
      <c r="I164" s="126">
        <f t="shared" ref="I164" si="58">SUM(I153,I160,I162)</f>
        <v>1813907</v>
      </c>
      <c r="J164" s="144">
        <f t="shared" si="50"/>
        <v>1</v>
      </c>
    </row>
    <row r="165" spans="1:10" ht="24" thickBot="1" x14ac:dyDescent="0.3">
      <c r="E165" s="116"/>
      <c r="F165" s="117"/>
      <c r="G165" s="95"/>
      <c r="H165" s="95"/>
      <c r="I165" s="95"/>
      <c r="J165" s="142"/>
    </row>
    <row r="166" spans="1:10" thickBot="1" x14ac:dyDescent="0.3">
      <c r="A166" s="135"/>
      <c r="B166" s="132" t="s">
        <v>33</v>
      </c>
      <c r="C166" s="133"/>
      <c r="D166" s="134">
        <f>SUM(D95,D122,D145,D164)</f>
        <v>327162121</v>
      </c>
      <c r="E166" s="134">
        <f t="shared" ref="E166:H166" si="59">SUM(E95,E122,E145,E164)</f>
        <v>10306006</v>
      </c>
      <c r="F166" s="134">
        <f t="shared" si="59"/>
        <v>337468127</v>
      </c>
      <c r="G166" s="134">
        <f t="shared" si="59"/>
        <v>0</v>
      </c>
      <c r="H166" s="134">
        <f t="shared" si="59"/>
        <v>345585741</v>
      </c>
      <c r="I166" s="134">
        <f t="shared" ref="I166" si="60">SUM(I95,I122,I145,I164)</f>
        <v>101855429</v>
      </c>
      <c r="J166" s="150">
        <f t="shared" si="50"/>
        <v>0.29473273030671715</v>
      </c>
    </row>
    <row r="167" spans="1:10" x14ac:dyDescent="0.25">
      <c r="A167" s="31"/>
      <c r="B167" s="32"/>
      <c r="C167" s="56"/>
      <c r="D167" s="75"/>
      <c r="E167" s="116"/>
      <c r="F167" s="117"/>
      <c r="G167" s="95"/>
      <c r="H167" s="95"/>
      <c r="I167" s="95"/>
      <c r="J167" s="142"/>
    </row>
    <row r="168" spans="1:10" x14ac:dyDescent="0.25">
      <c r="A168" s="31"/>
      <c r="B168" s="32" t="s">
        <v>15</v>
      </c>
      <c r="C168" s="56"/>
      <c r="D168" s="75">
        <f>D49+D107+D130+D153</f>
        <v>15573810</v>
      </c>
      <c r="E168" s="75">
        <f t="shared" ref="E168:I168" si="61">E49+E107+E130+E153</f>
        <v>11217572</v>
      </c>
      <c r="F168" s="75">
        <f t="shared" si="61"/>
        <v>26791382</v>
      </c>
      <c r="G168" s="75">
        <f t="shared" si="61"/>
        <v>0</v>
      </c>
      <c r="H168" s="75">
        <f t="shared" si="61"/>
        <v>34908996</v>
      </c>
      <c r="I168" s="75">
        <f t="shared" si="61"/>
        <v>20655704</v>
      </c>
      <c r="J168" s="142">
        <f t="shared" si="50"/>
        <v>0.59170146285501879</v>
      </c>
    </row>
    <row r="169" spans="1:10" x14ac:dyDescent="0.25">
      <c r="A169" s="31"/>
      <c r="B169" s="32" t="s">
        <v>25</v>
      </c>
      <c r="C169" s="56"/>
      <c r="D169" s="75">
        <f>D82+D118+D141+D160</f>
        <v>311588311</v>
      </c>
      <c r="E169" s="75">
        <f t="shared" ref="E169:I169" si="62">E82+E118+E141+E160</f>
        <v>-1589125</v>
      </c>
      <c r="F169" s="75">
        <f t="shared" si="62"/>
        <v>309999186</v>
      </c>
      <c r="G169" s="75">
        <f t="shared" si="62"/>
        <v>0</v>
      </c>
      <c r="H169" s="75">
        <f t="shared" si="62"/>
        <v>309999186</v>
      </c>
      <c r="I169" s="75">
        <f t="shared" si="62"/>
        <v>80522166</v>
      </c>
      <c r="J169" s="142">
        <f t="shared" si="50"/>
        <v>0.25974960463283281</v>
      </c>
    </row>
    <row r="170" spans="1:10" x14ac:dyDescent="0.25">
      <c r="A170" s="31"/>
      <c r="B170" s="32" t="s">
        <v>0</v>
      </c>
      <c r="C170" s="56"/>
      <c r="D170" s="75">
        <f>SUM(D93)</f>
        <v>0</v>
      </c>
      <c r="E170" s="75">
        <f t="shared" ref="E170:I170" si="63">SUM(E93)</f>
        <v>677559</v>
      </c>
      <c r="F170" s="75">
        <f t="shared" si="63"/>
        <v>677559</v>
      </c>
      <c r="G170" s="75">
        <f t="shared" si="63"/>
        <v>0</v>
      </c>
      <c r="H170" s="75">
        <f t="shared" si="63"/>
        <v>677559</v>
      </c>
      <c r="I170" s="75">
        <f t="shared" si="63"/>
        <v>677559</v>
      </c>
      <c r="J170" s="142">
        <f t="shared" si="50"/>
        <v>1</v>
      </c>
    </row>
    <row r="171" spans="1:10" x14ac:dyDescent="0.25">
      <c r="A171" s="31"/>
      <c r="B171" s="32" t="s">
        <v>26</v>
      </c>
      <c r="C171" s="56"/>
      <c r="D171" s="75">
        <f t="shared" ref="D171" si="64">SUM(D168:D170)</f>
        <v>327162121</v>
      </c>
      <c r="E171" s="75">
        <f t="shared" ref="E171:I171" si="65">SUM(E168:E170)</f>
        <v>10306006</v>
      </c>
      <c r="F171" s="75">
        <f t="shared" si="65"/>
        <v>337468127</v>
      </c>
      <c r="G171" s="75">
        <f t="shared" si="65"/>
        <v>0</v>
      </c>
      <c r="H171" s="75">
        <f t="shared" si="65"/>
        <v>345585741</v>
      </c>
      <c r="I171" s="75">
        <f t="shared" si="65"/>
        <v>101855429</v>
      </c>
      <c r="J171" s="142">
        <f t="shared" si="50"/>
        <v>0.29473273030671715</v>
      </c>
    </row>
  </sheetData>
  <mergeCells count="6">
    <mergeCell ref="A6:B6"/>
    <mergeCell ref="A5:J5"/>
    <mergeCell ref="A1:J1"/>
    <mergeCell ref="A3:J3"/>
    <mergeCell ref="A4:J4"/>
    <mergeCell ref="A2:J2"/>
  </mergeCells>
  <pageMargins left="0.74803149606299213" right="0.74803149606299213" top="0.70866141732283472" bottom="0.70866141732283472" header="0.51181102362204722" footer="0.35433070866141736"/>
  <pageSetup paperSize="9" scale="34" fitToHeight="0" orientation="portrait" r:id="rId1"/>
  <headerFooter alignWithMargins="0"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D9488-5EEF-4CA9-807C-5066EF1F5246}">
  <dimension ref="A3:C7"/>
  <sheetViews>
    <sheetView workbookViewId="0">
      <selection activeCell="B14" sqref="B14"/>
    </sheetView>
  </sheetViews>
  <sheetFormatPr defaultRowHeight="15" x14ac:dyDescent="0.25"/>
  <cols>
    <col min="1" max="1" width="42.42578125" bestFit="1" customWidth="1"/>
    <col min="2" max="2" width="19.28515625" bestFit="1" customWidth="1"/>
    <col min="3" max="3" width="17.7109375" bestFit="1" customWidth="1"/>
  </cols>
  <sheetData>
    <row r="3" spans="1:3" x14ac:dyDescent="0.25">
      <c r="A3" s="156" t="s">
        <v>95</v>
      </c>
      <c r="B3" t="s">
        <v>93</v>
      </c>
      <c r="C3" t="s">
        <v>94</v>
      </c>
    </row>
    <row r="4" spans="1:3" x14ac:dyDescent="0.25">
      <c r="A4" s="157" t="s">
        <v>15</v>
      </c>
      <c r="B4" s="153">
        <v>34908996</v>
      </c>
      <c r="C4" s="153">
        <v>20655704</v>
      </c>
    </row>
    <row r="5" spans="1:3" x14ac:dyDescent="0.25">
      <c r="A5" s="157" t="s">
        <v>25</v>
      </c>
      <c r="B5" s="153">
        <v>309999186</v>
      </c>
      <c r="C5" s="153">
        <v>80522166</v>
      </c>
    </row>
    <row r="6" spans="1:3" x14ac:dyDescent="0.25">
      <c r="A6" s="157" t="s">
        <v>0</v>
      </c>
      <c r="B6" s="153">
        <v>677559</v>
      </c>
      <c r="C6" s="153">
        <v>677559</v>
      </c>
    </row>
    <row r="7" spans="1:3" x14ac:dyDescent="0.25">
      <c r="A7" s="157" t="s">
        <v>96</v>
      </c>
      <c r="B7" s="153">
        <v>345585741</v>
      </c>
      <c r="C7" s="153">
        <v>101855429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6C35C-8535-4EE6-8D53-34C9CB8D1181}">
  <dimension ref="A1:C5"/>
  <sheetViews>
    <sheetView workbookViewId="0">
      <selection sqref="A1:C4"/>
    </sheetView>
  </sheetViews>
  <sheetFormatPr defaultRowHeight="15" x14ac:dyDescent="0.25"/>
  <cols>
    <col min="1" max="1" width="37.42578125" customWidth="1"/>
    <col min="2" max="2" width="13.85546875" customWidth="1"/>
    <col min="3" max="3" width="10.85546875" bestFit="1" customWidth="1"/>
  </cols>
  <sheetData>
    <row r="1" spans="1:3" x14ac:dyDescent="0.25">
      <c r="B1" s="154" t="s">
        <v>92</v>
      </c>
      <c r="C1" s="154" t="s">
        <v>87</v>
      </c>
    </row>
    <row r="2" spans="1:3" x14ac:dyDescent="0.25">
      <c r="A2" t="s">
        <v>15</v>
      </c>
      <c r="B2" s="155">
        <v>34908996</v>
      </c>
      <c r="C2" s="155">
        <v>20655704</v>
      </c>
    </row>
    <row r="3" spans="1:3" x14ac:dyDescent="0.25">
      <c r="A3" t="s">
        <v>25</v>
      </c>
      <c r="B3" s="155">
        <v>309999186</v>
      </c>
      <c r="C3" s="155">
        <v>80522166</v>
      </c>
    </row>
    <row r="4" spans="1:3" x14ac:dyDescent="0.25">
      <c r="A4" t="s">
        <v>0</v>
      </c>
      <c r="B4" s="155">
        <v>677559</v>
      </c>
      <c r="C4" s="155">
        <v>677559</v>
      </c>
    </row>
    <row r="5" spans="1:3" x14ac:dyDescent="0.25">
      <c r="A5" t="s">
        <v>26</v>
      </c>
      <c r="B5" s="155">
        <v>345585741</v>
      </c>
      <c r="C5" s="155">
        <v>101855429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Munka1</vt:lpstr>
      <vt:lpstr>Munka4</vt:lpstr>
      <vt:lpstr>Munka2</vt:lpstr>
      <vt:lpstr>Munka1!Nyomtatási_cím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B_Pisti</dc:creator>
  <cp:lastModifiedBy>Tamás Hivatal</cp:lastModifiedBy>
  <cp:lastPrinted>2025-10-09T08:56:26Z</cp:lastPrinted>
  <dcterms:created xsi:type="dcterms:W3CDTF">2023-02-09T13:44:43Z</dcterms:created>
  <dcterms:modified xsi:type="dcterms:W3CDTF">2026-05-19T09:59:01Z</dcterms:modified>
</cp:coreProperties>
</file>