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27A7A247-A67B-40D1-B025-C55C42C92477}" xr6:coauthVersionLast="47" xr6:coauthVersionMax="47" xr10:uidLastSave="{00000000-0000-0000-0000-000000000000}"/>
  <bookViews>
    <workbookView xWindow="-120" yWindow="-120" windowWidth="20730" windowHeight="11160" tabRatio="230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Print_Titles" localSheetId="0">Munka1!$6:$11</definedName>
    <definedName name="_xlnm.Print_Area" localSheetId="0">Munka1!$A$1:$J$434</definedName>
  </definedNames>
  <calcPr calcId="181029"/>
</workbook>
</file>

<file path=xl/calcChain.xml><?xml version="1.0" encoding="utf-8"?>
<calcChain xmlns="http://schemas.openxmlformats.org/spreadsheetml/2006/main">
  <c r="F142" i="1" l="1"/>
  <c r="G70" i="1"/>
  <c r="G54" i="1"/>
  <c r="G30" i="1"/>
  <c r="K321" i="1"/>
  <c r="I62" i="1"/>
  <c r="H62" i="1"/>
  <c r="J199" i="1"/>
  <c r="H199" i="1"/>
  <c r="E22" i="1" l="1"/>
  <c r="E396" i="1" l="1"/>
  <c r="F325" i="1" l="1"/>
  <c r="G325" i="1"/>
  <c r="J276" i="1" l="1"/>
  <c r="J284" i="1" s="1"/>
  <c r="J433" i="1" s="1"/>
  <c r="I276" i="1"/>
  <c r="I284" i="1" s="1"/>
  <c r="H276" i="1"/>
  <c r="G276" i="1"/>
  <c r="F276" i="1"/>
  <c r="E276" i="1"/>
  <c r="D276" i="1"/>
  <c r="J187" i="1"/>
  <c r="I187" i="1"/>
  <c r="H187" i="1"/>
  <c r="H284" i="1" s="1"/>
  <c r="E187" i="1"/>
  <c r="E284" i="1" s="1"/>
  <c r="D187" i="1"/>
  <c r="D284" i="1" s="1"/>
  <c r="H359" i="1"/>
  <c r="G359" i="1"/>
  <c r="F359" i="1"/>
  <c r="E359" i="1"/>
  <c r="D359" i="1"/>
  <c r="H392" i="1"/>
  <c r="G392" i="1"/>
  <c r="F392" i="1"/>
  <c r="E392" i="1"/>
  <c r="D392" i="1"/>
  <c r="H425" i="1"/>
  <c r="G425" i="1"/>
  <c r="F425" i="1"/>
  <c r="E425" i="1"/>
  <c r="D425" i="1"/>
  <c r="D426" i="1"/>
  <c r="D418" i="1"/>
  <c r="D410" i="1"/>
  <c r="D402" i="1"/>
  <c r="D393" i="1"/>
  <c r="D385" i="1"/>
  <c r="D377" i="1"/>
  <c r="D369" i="1"/>
  <c r="J360" i="1"/>
  <c r="I360" i="1"/>
  <c r="J352" i="1"/>
  <c r="I352" i="1"/>
  <c r="J344" i="1"/>
  <c r="I344" i="1"/>
  <c r="J335" i="1"/>
  <c r="I335" i="1"/>
  <c r="J327" i="1"/>
  <c r="I327" i="1"/>
  <c r="D327" i="1"/>
  <c r="J319" i="1"/>
  <c r="I319" i="1"/>
  <c r="G319" i="1"/>
  <c r="F319" i="1"/>
  <c r="D319" i="1"/>
  <c r="J311" i="1"/>
  <c r="I311" i="1"/>
  <c r="D311" i="1"/>
  <c r="J303" i="1"/>
  <c r="I303" i="1"/>
  <c r="D303" i="1"/>
  <c r="J295" i="1"/>
  <c r="I295" i="1"/>
  <c r="J269" i="1"/>
  <c r="I269" i="1"/>
  <c r="H269" i="1"/>
  <c r="J261" i="1"/>
  <c r="I261" i="1"/>
  <c r="G261" i="1"/>
  <c r="F261" i="1"/>
  <c r="J253" i="1"/>
  <c r="I253" i="1"/>
  <c r="J245" i="1"/>
  <c r="I245" i="1"/>
  <c r="G245" i="1"/>
  <c r="F245" i="1"/>
  <c r="J237" i="1"/>
  <c r="I237" i="1"/>
  <c r="G237" i="1"/>
  <c r="F237" i="1"/>
  <c r="J229" i="1"/>
  <c r="I229" i="1"/>
  <c r="G229" i="1"/>
  <c r="F229" i="1"/>
  <c r="I221" i="1"/>
  <c r="H221" i="1"/>
  <c r="G221" i="1"/>
  <c r="F221" i="1"/>
  <c r="I213" i="1"/>
  <c r="G213" i="1"/>
  <c r="F213" i="1"/>
  <c r="G205" i="1"/>
  <c r="F205" i="1"/>
  <c r="J197" i="1"/>
  <c r="I197" i="1"/>
  <c r="D197" i="1"/>
  <c r="J180" i="1"/>
  <c r="I180" i="1"/>
  <c r="G180" i="1"/>
  <c r="F180" i="1"/>
  <c r="D180" i="1"/>
  <c r="I172" i="1"/>
  <c r="H172" i="1"/>
  <c r="G172" i="1"/>
  <c r="F172" i="1"/>
  <c r="D172" i="1"/>
  <c r="I164" i="1"/>
  <c r="H164" i="1"/>
  <c r="G164" i="1"/>
  <c r="F164" i="1"/>
  <c r="D164" i="1"/>
  <c r="J156" i="1"/>
  <c r="I156" i="1"/>
  <c r="G156" i="1"/>
  <c r="F156" i="1"/>
  <c r="D156" i="1"/>
  <c r="J148" i="1"/>
  <c r="I148" i="1"/>
  <c r="J140" i="1"/>
  <c r="I140" i="1"/>
  <c r="H140" i="1"/>
  <c r="I132" i="1"/>
  <c r="I124" i="1"/>
  <c r="G124" i="1"/>
  <c r="F124" i="1"/>
  <c r="D124" i="1"/>
  <c r="I116" i="1"/>
  <c r="H116" i="1"/>
  <c r="G116" i="1"/>
  <c r="F116" i="1"/>
  <c r="D116" i="1"/>
  <c r="J108" i="1"/>
  <c r="I108" i="1"/>
  <c r="D108" i="1"/>
  <c r="J100" i="1"/>
  <c r="I100" i="1"/>
  <c r="D100" i="1"/>
  <c r="J92" i="1"/>
  <c r="I92" i="1"/>
  <c r="G92" i="1"/>
  <c r="F92" i="1"/>
  <c r="D92" i="1"/>
  <c r="J84" i="1"/>
  <c r="I84" i="1"/>
  <c r="G84" i="1"/>
  <c r="F84" i="1"/>
  <c r="D84" i="1"/>
  <c r="J76" i="1"/>
  <c r="I76" i="1"/>
  <c r="H76" i="1"/>
  <c r="D76" i="1"/>
  <c r="J20" i="1"/>
  <c r="I20" i="1"/>
  <c r="G20" i="1"/>
  <c r="F20" i="1"/>
  <c r="D20" i="1"/>
  <c r="I28" i="1"/>
  <c r="H28" i="1"/>
  <c r="G28" i="1"/>
  <c r="F28" i="1"/>
  <c r="D28" i="1"/>
  <c r="I36" i="1"/>
  <c r="I44" i="1"/>
  <c r="H44" i="1"/>
  <c r="G44" i="1"/>
  <c r="F44" i="1"/>
  <c r="J52" i="1"/>
  <c r="I52" i="1"/>
  <c r="H52" i="1"/>
  <c r="G52" i="1"/>
  <c r="F52" i="1"/>
  <c r="E52" i="1"/>
  <c r="D52" i="1"/>
  <c r="J60" i="1"/>
  <c r="I60" i="1"/>
  <c r="D60" i="1"/>
  <c r="J68" i="1"/>
  <c r="G68" i="1"/>
  <c r="F68" i="1"/>
  <c r="D68" i="1"/>
  <c r="D130" i="1"/>
  <c r="D132" i="1" s="1"/>
  <c r="F130" i="1"/>
  <c r="F132" i="1" s="1"/>
  <c r="G130" i="1"/>
  <c r="G132" i="1" s="1"/>
  <c r="I433" i="1" l="1"/>
  <c r="D433" i="1"/>
  <c r="H433" i="1"/>
  <c r="E433" i="1"/>
  <c r="D272" i="1"/>
  <c r="D274" i="1"/>
  <c r="D271" i="1"/>
  <c r="F272" i="1"/>
  <c r="G272" i="1"/>
  <c r="F274" i="1"/>
  <c r="G274" i="1"/>
  <c r="H274" i="1"/>
  <c r="I274" i="1"/>
  <c r="J274" i="1"/>
  <c r="G271" i="1"/>
  <c r="F267" i="1"/>
  <c r="F269" i="1" s="1"/>
  <c r="G267" i="1"/>
  <c r="G269" i="1" s="1"/>
  <c r="H267" i="1"/>
  <c r="E266" i="1"/>
  <c r="E265" i="1"/>
  <c r="E264" i="1"/>
  <c r="E263" i="1"/>
  <c r="E269" i="1" l="1"/>
  <c r="E267" i="1"/>
  <c r="E65" i="1"/>
  <c r="E202" i="1"/>
  <c r="D423" i="1"/>
  <c r="H423" i="1"/>
  <c r="D390" i="1"/>
  <c r="H390" i="1"/>
  <c r="G390" i="1"/>
  <c r="F390" i="1"/>
  <c r="D349" i="1"/>
  <c r="F349" i="1"/>
  <c r="G349" i="1"/>
  <c r="H349" i="1"/>
  <c r="E341" i="1"/>
  <c r="E349" i="1" s="1"/>
  <c r="D332" i="1"/>
  <c r="F332" i="1"/>
  <c r="G332" i="1"/>
  <c r="E324" i="1"/>
  <c r="E316" i="1"/>
  <c r="D357" i="1" l="1"/>
  <c r="F357" i="1"/>
  <c r="G357" i="1"/>
  <c r="E300" i="1" l="1"/>
  <c r="E292" i="1"/>
  <c r="H259" i="1"/>
  <c r="E256" i="1"/>
  <c r="E257" i="1"/>
  <c r="E258" i="1"/>
  <c r="E255" i="1"/>
  <c r="E250" i="1"/>
  <c r="E242" i="1"/>
  <c r="E234" i="1"/>
  <c r="E226" i="1"/>
  <c r="E218" i="1"/>
  <c r="E210" i="1"/>
  <c r="E194" i="1"/>
  <c r="D185" i="1"/>
  <c r="D282" i="1" s="1"/>
  <c r="D431" i="1" s="1"/>
  <c r="F185" i="1"/>
  <c r="F282" i="1" s="1"/>
  <c r="G185" i="1"/>
  <c r="H185" i="1"/>
  <c r="I185" i="1"/>
  <c r="J185" i="1"/>
  <c r="J282" i="1" s="1"/>
  <c r="J431" i="1" s="1"/>
  <c r="E177" i="1"/>
  <c r="E169" i="1"/>
  <c r="E161" i="1"/>
  <c r="D146" i="1"/>
  <c r="D148" i="1" s="1"/>
  <c r="E153" i="1"/>
  <c r="E145" i="1"/>
  <c r="E137" i="1"/>
  <c r="E129" i="1"/>
  <c r="E121" i="1"/>
  <c r="E113" i="1"/>
  <c r="E105" i="1"/>
  <c r="E97" i="1"/>
  <c r="E89" i="1"/>
  <c r="E81" i="1"/>
  <c r="E73" i="1"/>
  <c r="E57" i="1"/>
  <c r="E49" i="1"/>
  <c r="E50" i="1"/>
  <c r="E41" i="1"/>
  <c r="E33" i="1"/>
  <c r="E25" i="1"/>
  <c r="E17" i="1"/>
  <c r="E259" i="1" l="1"/>
  <c r="H261" i="1"/>
  <c r="E261" i="1" s="1"/>
  <c r="E274" i="1"/>
  <c r="G282" i="1"/>
  <c r="H282" i="1"/>
  <c r="I282" i="1"/>
  <c r="I431" i="1" s="1"/>
  <c r="E185" i="1"/>
  <c r="E282" i="1" l="1"/>
  <c r="E415" i="1" l="1"/>
  <c r="E407" i="1"/>
  <c r="E366" i="1"/>
  <c r="E374" i="1"/>
  <c r="E382" i="1"/>
  <c r="E390" i="1" l="1"/>
  <c r="J120" i="1"/>
  <c r="J122" i="1" s="1"/>
  <c r="J124" i="1" s="1"/>
  <c r="J183" i="1"/>
  <c r="F421" i="1" l="1"/>
  <c r="G421" i="1"/>
  <c r="H421" i="1"/>
  <c r="D421" i="1"/>
  <c r="E413" i="1"/>
  <c r="F416" i="1"/>
  <c r="F418" i="1" s="1"/>
  <c r="G416" i="1"/>
  <c r="G418" i="1" s="1"/>
  <c r="H416" i="1"/>
  <c r="H418" i="1" s="1"/>
  <c r="E405" i="1"/>
  <c r="G408" i="1"/>
  <c r="G410" i="1" s="1"/>
  <c r="H408" i="1"/>
  <c r="H410" i="1" s="1"/>
  <c r="E397" i="1"/>
  <c r="H400" i="1"/>
  <c r="H402" i="1" s="1"/>
  <c r="D406" i="1"/>
  <c r="D408" i="1" s="1"/>
  <c r="D398" i="1"/>
  <c r="D400" i="1" s="1"/>
  <c r="D388" i="1"/>
  <c r="D387" i="1"/>
  <c r="F388" i="1"/>
  <c r="G388" i="1"/>
  <c r="H388" i="1"/>
  <c r="H387" i="1"/>
  <c r="G387" i="1"/>
  <c r="F387" i="1"/>
  <c r="E380" i="1"/>
  <c r="F383" i="1"/>
  <c r="F385" i="1" s="1"/>
  <c r="G383" i="1"/>
  <c r="G385" i="1" s="1"/>
  <c r="H383" i="1"/>
  <c r="H385" i="1" s="1"/>
  <c r="E372" i="1"/>
  <c r="F375" i="1"/>
  <c r="F377" i="1" s="1"/>
  <c r="G375" i="1"/>
  <c r="G377" i="1" s="1"/>
  <c r="H375" i="1"/>
  <c r="H377" i="1" s="1"/>
  <c r="E364" i="1"/>
  <c r="F367" i="1"/>
  <c r="F369" i="1" s="1"/>
  <c r="G367" i="1"/>
  <c r="G369" i="1" s="1"/>
  <c r="H367" i="1"/>
  <c r="H369" i="1" s="1"/>
  <c r="D373" i="1"/>
  <c r="D375" i="1" s="1"/>
  <c r="D365" i="1"/>
  <c r="D367" i="1" s="1"/>
  <c r="G347" i="1"/>
  <c r="F347" i="1"/>
  <c r="H347" i="1"/>
  <c r="D347" i="1"/>
  <c r="D340" i="1"/>
  <c r="F330" i="1"/>
  <c r="G330" i="1"/>
  <c r="H330" i="1"/>
  <c r="D330" i="1"/>
  <c r="F327" i="1"/>
  <c r="G327" i="1"/>
  <c r="H325" i="1"/>
  <c r="H327" i="1" s="1"/>
  <c r="E322" i="1"/>
  <c r="D323" i="1"/>
  <c r="D325" i="1" s="1"/>
  <c r="E314" i="1"/>
  <c r="F315" i="1"/>
  <c r="F317" i="1" s="1"/>
  <c r="G315" i="1"/>
  <c r="G317" i="1" s="1"/>
  <c r="H317" i="1"/>
  <c r="H319" i="1" s="1"/>
  <c r="E319" i="1" s="1"/>
  <c r="D315" i="1"/>
  <c r="D317" i="1" s="1"/>
  <c r="E306" i="1"/>
  <c r="F309" i="1"/>
  <c r="F311" i="1" s="1"/>
  <c r="G309" i="1"/>
  <c r="G311" i="1" s="1"/>
  <c r="D307" i="1"/>
  <c r="D309" i="1" s="1"/>
  <c r="H301" i="1"/>
  <c r="H303" i="1" s="1"/>
  <c r="E298" i="1"/>
  <c r="D291" i="1"/>
  <c r="D293" i="1" s="1"/>
  <c r="D295" i="1" s="1"/>
  <c r="E290" i="1"/>
  <c r="G293" i="1"/>
  <c r="G295" i="1" s="1"/>
  <c r="H293" i="1"/>
  <c r="H295" i="1" s="1"/>
  <c r="F293" i="1"/>
  <c r="F295" i="1" s="1"/>
  <c r="J200" i="1"/>
  <c r="J272" i="1" s="1"/>
  <c r="I200" i="1"/>
  <c r="I272" i="1" s="1"/>
  <c r="H200" i="1"/>
  <c r="H272" i="1" s="1"/>
  <c r="I183" i="1"/>
  <c r="H63" i="1"/>
  <c r="G301" i="1" l="1"/>
  <c r="G303" i="1" s="1"/>
  <c r="G331" i="1"/>
  <c r="F301" i="1"/>
  <c r="F303" i="1" s="1"/>
  <c r="F331" i="1"/>
  <c r="E418" i="1"/>
  <c r="E385" i="1"/>
  <c r="E377" i="1"/>
  <c r="E369" i="1"/>
  <c r="E327" i="1"/>
  <c r="E295" i="1"/>
  <c r="F391" i="1"/>
  <c r="F393" i="1" s="1"/>
  <c r="E325" i="1"/>
  <c r="E317" i="1"/>
  <c r="H348" i="1"/>
  <c r="H342" i="1"/>
  <c r="H344" i="1" s="1"/>
  <c r="D391" i="1"/>
  <c r="H391" i="1"/>
  <c r="H393" i="1" s="1"/>
  <c r="D424" i="1"/>
  <c r="H424" i="1"/>
  <c r="H426" i="1" s="1"/>
  <c r="G391" i="1"/>
  <c r="G393" i="1" s="1"/>
  <c r="F333" i="1"/>
  <c r="F335" i="1" s="1"/>
  <c r="E293" i="1"/>
  <c r="D333" i="1"/>
  <c r="D335" i="1" s="1"/>
  <c r="D348" i="1"/>
  <c r="D342" i="1"/>
  <c r="E367" i="1"/>
  <c r="E383" i="1"/>
  <c r="E375" i="1"/>
  <c r="E416" i="1"/>
  <c r="D422" i="1"/>
  <c r="E421" i="1"/>
  <c r="H422" i="1"/>
  <c r="G422" i="1"/>
  <c r="E398" i="1"/>
  <c r="D389" i="1"/>
  <c r="E414" i="1"/>
  <c r="F389" i="1"/>
  <c r="H389" i="1"/>
  <c r="G389" i="1"/>
  <c r="E388" i="1"/>
  <c r="E365" i="1"/>
  <c r="E373" i="1"/>
  <c r="E381" i="1"/>
  <c r="H355" i="1"/>
  <c r="D355" i="1"/>
  <c r="F355" i="1"/>
  <c r="G355" i="1"/>
  <c r="D331" i="1"/>
  <c r="E339" i="1"/>
  <c r="E347" i="1" s="1"/>
  <c r="F342" i="1"/>
  <c r="F344" i="1" s="1"/>
  <c r="E330" i="1"/>
  <c r="E315" i="1"/>
  <c r="H331" i="1"/>
  <c r="E307" i="1"/>
  <c r="E299" i="1"/>
  <c r="E323" i="1"/>
  <c r="E63" i="1"/>
  <c r="D350" i="1" l="1"/>
  <c r="D352" i="1" s="1"/>
  <c r="D344" i="1"/>
  <c r="G333" i="1"/>
  <c r="G335" i="1" s="1"/>
  <c r="E301" i="1"/>
  <c r="E303" i="1"/>
  <c r="H356" i="1"/>
  <c r="E393" i="1"/>
  <c r="D356" i="1"/>
  <c r="G348" i="1"/>
  <c r="G356" i="1" s="1"/>
  <c r="G342" i="1"/>
  <c r="H350" i="1"/>
  <c r="H352" i="1" s="1"/>
  <c r="F350" i="1"/>
  <c r="D358" i="1"/>
  <c r="D360" i="1" s="1"/>
  <c r="E391" i="1"/>
  <c r="E389" i="1"/>
  <c r="E355" i="1"/>
  <c r="E340" i="1"/>
  <c r="E348" i="1" s="1"/>
  <c r="F348" i="1"/>
  <c r="F356" i="1" s="1"/>
  <c r="E331" i="1"/>
  <c r="F358" i="1" l="1"/>
  <c r="F360" i="1" s="1"/>
  <c r="F352" i="1"/>
  <c r="E342" i="1"/>
  <c r="E350" i="1" s="1"/>
  <c r="G344" i="1"/>
  <c r="E344" i="1" s="1"/>
  <c r="G350" i="1"/>
  <c r="E356" i="1"/>
  <c r="G358" i="1" l="1"/>
  <c r="G360" i="1" s="1"/>
  <c r="G352" i="1"/>
  <c r="E352" i="1" s="1"/>
  <c r="H130" i="1"/>
  <c r="H132" i="1" s="1"/>
  <c r="H233" i="1"/>
  <c r="H235" i="1" s="1"/>
  <c r="H237" i="1" s="1"/>
  <c r="E237" i="1" s="1"/>
  <c r="H225" i="1"/>
  <c r="H227" i="1" s="1"/>
  <c r="H229" i="1" s="1"/>
  <c r="E229" i="1" s="1"/>
  <c r="E232" i="1"/>
  <c r="E231" i="1"/>
  <c r="E224" i="1"/>
  <c r="E223" i="1"/>
  <c r="E248" i="1"/>
  <c r="E247" i="1"/>
  <c r="G251" i="1"/>
  <c r="G253" i="1" s="1"/>
  <c r="H251" i="1"/>
  <c r="H253" i="1" s="1"/>
  <c r="F251" i="1"/>
  <c r="F253" i="1" s="1"/>
  <c r="D249" i="1"/>
  <c r="D251" i="1" s="1"/>
  <c r="D253" i="1" s="1"/>
  <c r="E240" i="1"/>
  <c r="E239" i="1"/>
  <c r="H241" i="1"/>
  <c r="H243" i="1" s="1"/>
  <c r="H245" i="1" s="1"/>
  <c r="E245" i="1" s="1"/>
  <c r="E216" i="1"/>
  <c r="E208" i="1"/>
  <c r="H211" i="1"/>
  <c r="H213" i="1" s="1"/>
  <c r="J211" i="1"/>
  <c r="J213" i="1" s="1"/>
  <c r="E200" i="1"/>
  <c r="G273" i="1"/>
  <c r="E192" i="1"/>
  <c r="D193" i="1"/>
  <c r="F183" i="1"/>
  <c r="G183" i="1"/>
  <c r="D183" i="1"/>
  <c r="E167" i="1"/>
  <c r="J168" i="1"/>
  <c r="E175" i="1"/>
  <c r="E159" i="1"/>
  <c r="E151" i="1"/>
  <c r="E143" i="1"/>
  <c r="F146" i="1"/>
  <c r="F148" i="1" s="1"/>
  <c r="G146" i="1"/>
  <c r="G148" i="1" s="1"/>
  <c r="G138" i="1"/>
  <c r="G140" i="1" s="1"/>
  <c r="F138" i="1"/>
  <c r="F140" i="1" s="1"/>
  <c r="E135" i="1"/>
  <c r="D136" i="1"/>
  <c r="D138" i="1" s="1"/>
  <c r="D140" i="1" s="1"/>
  <c r="J130" i="1"/>
  <c r="J132" i="1" s="1"/>
  <c r="E111" i="1"/>
  <c r="J114" i="1"/>
  <c r="F106" i="1"/>
  <c r="F108" i="1" s="1"/>
  <c r="G106" i="1"/>
  <c r="G108" i="1" s="1"/>
  <c r="G98" i="1"/>
  <c r="G100" i="1" s="1"/>
  <c r="H98" i="1"/>
  <c r="H100" i="1" s="1"/>
  <c r="F98" i="1"/>
  <c r="F100" i="1" s="1"/>
  <c r="E95" i="1"/>
  <c r="E87" i="1"/>
  <c r="E79" i="1"/>
  <c r="D72" i="1"/>
  <c r="D74" i="1" s="1"/>
  <c r="E71" i="1"/>
  <c r="G74" i="1"/>
  <c r="G76" i="1" s="1"/>
  <c r="F58" i="1"/>
  <c r="F60" i="1" s="1"/>
  <c r="G58" i="1"/>
  <c r="G60" i="1" s="1"/>
  <c r="E55" i="1"/>
  <c r="D56" i="1"/>
  <c r="D58" i="1" s="1"/>
  <c r="E47" i="1"/>
  <c r="J48" i="1"/>
  <c r="E48" i="1" s="1"/>
  <c r="E39" i="1"/>
  <c r="J32" i="1"/>
  <c r="J34" i="1" s="1"/>
  <c r="J36" i="1" s="1"/>
  <c r="D32" i="1"/>
  <c r="D34" i="1" s="1"/>
  <c r="D36" i="1" s="1"/>
  <c r="E31" i="1"/>
  <c r="J26" i="1"/>
  <c r="J28" i="1" s="1"/>
  <c r="E28" i="1" s="1"/>
  <c r="E23" i="1"/>
  <c r="H18" i="1"/>
  <c r="H20" i="1" s="1"/>
  <c r="E20" i="1" s="1"/>
  <c r="E15" i="1"/>
  <c r="E253" i="1" l="1"/>
  <c r="E213" i="1"/>
  <c r="E140" i="1"/>
  <c r="E132" i="1"/>
  <c r="E100" i="1"/>
  <c r="D273" i="1"/>
  <c r="E272" i="1"/>
  <c r="H195" i="1"/>
  <c r="H197" i="1" s="1"/>
  <c r="G195" i="1"/>
  <c r="E243" i="1"/>
  <c r="E251" i="1"/>
  <c r="E227" i="1"/>
  <c r="E235" i="1"/>
  <c r="E26" i="1"/>
  <c r="E138" i="1"/>
  <c r="D195" i="1"/>
  <c r="D275" i="1" s="1"/>
  <c r="D277" i="1" s="1"/>
  <c r="E217" i="1"/>
  <c r="J219" i="1"/>
  <c r="J221" i="1" s="1"/>
  <c r="E221" i="1" s="1"/>
  <c r="E120" i="1"/>
  <c r="H122" i="1"/>
  <c r="H124" i="1" s="1"/>
  <c r="E124" i="1" s="1"/>
  <c r="E40" i="1"/>
  <c r="J42" i="1"/>
  <c r="J44" i="1" s="1"/>
  <c r="E44" i="1" s="1"/>
  <c r="E80" i="1"/>
  <c r="H82" i="1"/>
  <c r="H84" i="1" s="1"/>
  <c r="E84" i="1" s="1"/>
  <c r="E98" i="1"/>
  <c r="E176" i="1"/>
  <c r="H178" i="1"/>
  <c r="H180" i="1" s="1"/>
  <c r="E180" i="1" s="1"/>
  <c r="E130" i="1"/>
  <c r="E18" i="1"/>
  <c r="D186" i="1"/>
  <c r="D188" i="1" s="1"/>
  <c r="E88" i="1"/>
  <c r="H90" i="1"/>
  <c r="H92" i="1" s="1"/>
  <c r="E92" i="1" s="1"/>
  <c r="E112" i="1"/>
  <c r="J116" i="1"/>
  <c r="E116" i="1" s="1"/>
  <c r="E152" i="1"/>
  <c r="H154" i="1"/>
  <c r="H156" i="1" s="1"/>
  <c r="E156" i="1" s="1"/>
  <c r="E211" i="1"/>
  <c r="E160" i="1"/>
  <c r="J162" i="1"/>
  <c r="J164" i="1" s="1"/>
  <c r="E164" i="1" s="1"/>
  <c r="E168" i="1"/>
  <c r="J170" i="1"/>
  <c r="J172" i="1" s="1"/>
  <c r="E172" i="1" s="1"/>
  <c r="E103" i="1"/>
  <c r="H183" i="1"/>
  <c r="H280" i="1" s="1"/>
  <c r="H429" i="1" s="1"/>
  <c r="E24" i="1"/>
  <c r="J184" i="1"/>
  <c r="E16" i="1"/>
  <c r="E249" i="1"/>
  <c r="E241" i="1"/>
  <c r="E225" i="1"/>
  <c r="E233" i="1"/>
  <c r="I280" i="1"/>
  <c r="I429" i="1" s="1"/>
  <c r="F280" i="1"/>
  <c r="F429" i="1" s="1"/>
  <c r="J280" i="1"/>
  <c r="J429" i="1" s="1"/>
  <c r="D280" i="1"/>
  <c r="D429" i="1" s="1"/>
  <c r="G280" i="1"/>
  <c r="G429" i="1" s="1"/>
  <c r="E209" i="1"/>
  <c r="D184" i="1"/>
  <c r="E128" i="1"/>
  <c r="E136" i="1"/>
  <c r="E119" i="1"/>
  <c r="E127" i="1"/>
  <c r="E96" i="1"/>
  <c r="G275" i="1" l="1"/>
  <c r="G277" i="1" s="1"/>
  <c r="G197" i="1"/>
  <c r="D283" i="1"/>
  <c r="D281" i="1"/>
  <c r="D430" i="1" s="1"/>
  <c r="E104" i="1"/>
  <c r="H106" i="1"/>
  <c r="H108" i="1" s="1"/>
  <c r="E108" i="1" s="1"/>
  <c r="J186" i="1"/>
  <c r="J188" i="1" s="1"/>
  <c r="E114" i="1"/>
  <c r="E82" i="1"/>
  <c r="E42" i="1"/>
  <c r="E219" i="1"/>
  <c r="E162" i="1"/>
  <c r="E154" i="1"/>
  <c r="E90" i="1"/>
  <c r="E178" i="1"/>
  <c r="E122" i="1"/>
  <c r="E170" i="1"/>
  <c r="E183" i="1"/>
  <c r="E280" i="1" s="1"/>
  <c r="E429" i="1" s="1"/>
  <c r="D432" i="1" l="1"/>
  <c r="D434" i="1" s="1"/>
  <c r="D285" i="1"/>
  <c r="E106" i="1"/>
  <c r="O354" i="1"/>
  <c r="N354" i="1" l="1"/>
  <c r="M354" i="1"/>
  <c r="P354" i="1" l="1"/>
  <c r="F34" i="1" l="1"/>
  <c r="E338" i="1"/>
  <c r="G182" i="1"/>
  <c r="J182" i="1"/>
  <c r="G184" i="1" l="1"/>
  <c r="G281" i="1" s="1"/>
  <c r="G430" i="1" s="1"/>
  <c r="G34" i="1"/>
  <c r="E102" i="1"/>
  <c r="G186" i="1" l="1"/>
  <c r="L387" i="1"/>
  <c r="G283" i="1" l="1"/>
  <c r="E174" i="1"/>
  <c r="E321" i="1"/>
  <c r="E313" i="1"/>
  <c r="E305" i="1"/>
  <c r="E297" i="1"/>
  <c r="E289" i="1"/>
  <c r="H271" i="1" l="1"/>
  <c r="J271" i="1"/>
  <c r="H66" i="1" l="1"/>
  <c r="H68" i="1" s="1"/>
  <c r="E144" i="1"/>
  <c r="H146" i="1"/>
  <c r="H148" i="1" s="1"/>
  <c r="E148" i="1" s="1"/>
  <c r="I182" i="1"/>
  <c r="J273" i="1"/>
  <c r="I273" i="1"/>
  <c r="H273" i="1"/>
  <c r="K396" i="1"/>
  <c r="H203" i="1" l="1"/>
  <c r="I203" i="1"/>
  <c r="J203" i="1"/>
  <c r="J205" i="1" s="1"/>
  <c r="I184" i="1"/>
  <c r="I66" i="1"/>
  <c r="E146" i="1"/>
  <c r="E64" i="1"/>
  <c r="J281" i="1"/>
  <c r="J430" i="1" s="1"/>
  <c r="E201" i="1"/>
  <c r="D182" i="1"/>
  <c r="F271" i="1"/>
  <c r="E94" i="1"/>
  <c r="E46" i="1"/>
  <c r="I275" i="1" l="1"/>
  <c r="I277" i="1" s="1"/>
  <c r="I205" i="1"/>
  <c r="I186" i="1"/>
  <c r="I188" i="1" s="1"/>
  <c r="I68" i="1"/>
  <c r="E68" i="1" s="1"/>
  <c r="H275" i="1"/>
  <c r="H277" i="1" s="1"/>
  <c r="H205" i="1"/>
  <c r="E205" i="1" s="1"/>
  <c r="J275" i="1"/>
  <c r="I281" i="1"/>
  <c r="I430" i="1" s="1"/>
  <c r="E66" i="1"/>
  <c r="E203" i="1"/>
  <c r="F408" i="1"/>
  <c r="F410" i="1" s="1"/>
  <c r="E410" i="1" s="1"/>
  <c r="F273" i="1"/>
  <c r="F182" i="1"/>
  <c r="F74" i="1"/>
  <c r="F76" i="1" s="1"/>
  <c r="E76" i="1" s="1"/>
  <c r="H182" i="1"/>
  <c r="H346" i="1"/>
  <c r="G346" i="1"/>
  <c r="F346" i="1"/>
  <c r="D346" i="1"/>
  <c r="E346" i="1"/>
  <c r="D329" i="1"/>
  <c r="F329" i="1"/>
  <c r="G329" i="1"/>
  <c r="F354" i="1" l="1"/>
  <c r="J283" i="1"/>
  <c r="J277" i="1"/>
  <c r="I283" i="1"/>
  <c r="F422" i="1"/>
  <c r="E422" i="1"/>
  <c r="E74" i="1"/>
  <c r="F186" i="1"/>
  <c r="H58" i="1"/>
  <c r="H60" i="1" s="1"/>
  <c r="E60" i="1" s="1"/>
  <c r="F195" i="1"/>
  <c r="E408" i="1"/>
  <c r="E193" i="1"/>
  <c r="E273" i="1" s="1"/>
  <c r="E56" i="1"/>
  <c r="E72" i="1"/>
  <c r="F184" i="1"/>
  <c r="D354" i="1"/>
  <c r="G354" i="1"/>
  <c r="E215" i="1"/>
  <c r="F275" i="1" l="1"/>
  <c r="F277" i="1" s="1"/>
  <c r="E277" i="1" s="1"/>
  <c r="F197" i="1"/>
  <c r="E197" i="1" s="1"/>
  <c r="I432" i="1"/>
  <c r="I434" i="1" s="1"/>
  <c r="I285" i="1"/>
  <c r="J432" i="1"/>
  <c r="J434" i="1" s="1"/>
  <c r="J285" i="1"/>
  <c r="F281" i="1"/>
  <c r="F430" i="1" s="1"/>
  <c r="E58" i="1"/>
  <c r="E195" i="1"/>
  <c r="E275" i="1" s="1"/>
  <c r="H329" i="1"/>
  <c r="H354" i="1" s="1"/>
  <c r="F283" i="1" l="1"/>
  <c r="E191" i="1"/>
  <c r="E329" i="1"/>
  <c r="E354" i="1" s="1"/>
  <c r="P362" i="1" l="1"/>
  <c r="F420" i="1"/>
  <c r="G420" i="1"/>
  <c r="H420" i="1"/>
  <c r="D420" i="1"/>
  <c r="E412" i="1"/>
  <c r="E404" i="1"/>
  <c r="E379" i="1"/>
  <c r="E371" i="1"/>
  <c r="E363" i="1"/>
  <c r="L396" i="1" l="1"/>
  <c r="M396" i="1" s="1"/>
  <c r="E387" i="1"/>
  <c r="E420" i="1"/>
  <c r="K420" i="1" l="1"/>
  <c r="K387" i="1"/>
  <c r="E142" i="1" l="1"/>
  <c r="E166" i="1" l="1"/>
  <c r="E158" i="1"/>
  <c r="E150" i="1"/>
  <c r="D279" i="1" l="1"/>
  <c r="D428" i="1" s="1"/>
  <c r="E134" i="1" l="1"/>
  <c r="H279" i="1" l="1"/>
  <c r="J279" i="1"/>
  <c r="J428" i="1" s="1"/>
  <c r="E86" i="1"/>
  <c r="E54" i="1"/>
  <c r="E14" i="1"/>
  <c r="E62" i="1"/>
  <c r="E70" i="1"/>
  <c r="E78" i="1"/>
  <c r="E110" i="1"/>
  <c r="E118" i="1"/>
  <c r="E126" i="1"/>
  <c r="E30" i="1"/>
  <c r="E38" i="1"/>
  <c r="E207" i="1"/>
  <c r="F187" i="1" l="1"/>
  <c r="F36" i="1"/>
  <c r="H428" i="1"/>
  <c r="E182" i="1"/>
  <c r="J435" i="1"/>
  <c r="F279" i="1"/>
  <c r="F428" i="1" s="1"/>
  <c r="G279" i="1"/>
  <c r="G428" i="1" s="1"/>
  <c r="F284" i="1" l="1"/>
  <c r="F188" i="1"/>
  <c r="G187" i="1"/>
  <c r="G36" i="1"/>
  <c r="K182" i="1"/>
  <c r="G435" i="1"/>
  <c r="F435" i="1"/>
  <c r="G284" i="1" l="1"/>
  <c r="G188" i="1"/>
  <c r="F433" i="1"/>
  <c r="F285" i="1"/>
  <c r="G433" i="1" l="1"/>
  <c r="G285" i="1"/>
  <c r="H435" i="1"/>
  <c r="K354" i="1" l="1"/>
  <c r="E308" i="1" l="1"/>
  <c r="E332" i="1" s="1"/>
  <c r="E357" i="1" s="1"/>
  <c r="H332" i="1"/>
  <c r="H357" i="1" s="1"/>
  <c r="H431" i="1" s="1"/>
  <c r="H309" i="1"/>
  <c r="H333" i="1" l="1"/>
  <c r="H311" i="1"/>
  <c r="E311" i="1" s="1"/>
  <c r="E309" i="1"/>
  <c r="E333" i="1" s="1"/>
  <c r="E358" i="1" s="1"/>
  <c r="H358" i="1" l="1"/>
  <c r="H335" i="1"/>
  <c r="E335" i="1" s="1"/>
  <c r="G423" i="1"/>
  <c r="G431" i="1" s="1"/>
  <c r="G400" i="1"/>
  <c r="G424" i="1" l="1"/>
  <c r="G402" i="1"/>
  <c r="H360" i="1"/>
  <c r="E360" i="1" s="1"/>
  <c r="F423" i="1"/>
  <c r="F431" i="1" s="1"/>
  <c r="E399" i="1"/>
  <c r="E423" i="1" s="1"/>
  <c r="F400" i="1"/>
  <c r="F402" i="1" s="1"/>
  <c r="E402" i="1" s="1"/>
  <c r="G432" i="1" l="1"/>
  <c r="G434" i="1" s="1"/>
  <c r="G426" i="1"/>
  <c r="E431" i="1"/>
  <c r="E400" i="1"/>
  <c r="E424" i="1" s="1"/>
  <c r="F424" i="1"/>
  <c r="F432" i="1" l="1"/>
  <c r="F434" i="1" s="1"/>
  <c r="F426" i="1"/>
  <c r="E426" i="1" s="1"/>
  <c r="H186" i="1" l="1"/>
  <c r="H188" i="1" s="1"/>
  <c r="E188" i="1" s="1"/>
  <c r="H34" i="1"/>
  <c r="E34" i="1" s="1"/>
  <c r="E186" i="1" s="1"/>
  <c r="E283" i="1" s="1"/>
  <c r="E432" i="1" s="1"/>
  <c r="H184" i="1"/>
  <c r="H281" i="1" s="1"/>
  <c r="H430" i="1" s="1"/>
  <c r="E32" i="1"/>
  <c r="E184" i="1"/>
  <c r="E281" i="1" s="1"/>
  <c r="E430" i="1" s="1"/>
  <c r="H36" i="1" l="1"/>
  <c r="E36" i="1" s="1"/>
  <c r="H283" i="1"/>
  <c r="H285" i="1" l="1"/>
  <c r="E285" i="1" s="1"/>
  <c r="H432" i="1"/>
  <c r="H434" i="1" s="1"/>
  <c r="E434" i="1" s="1"/>
  <c r="I199" i="1"/>
  <c r="I271" i="1" l="1"/>
  <c r="I279" i="1" s="1"/>
  <c r="E199" i="1"/>
  <c r="E271" i="1" s="1"/>
  <c r="K271" i="1" l="1"/>
  <c r="E279" i="1"/>
  <c r="I428" i="1"/>
  <c r="I435" i="1"/>
  <c r="K279" i="1" l="1"/>
  <c r="E428" i="1"/>
  <c r="E435" i="1"/>
  <c r="E436" i="1"/>
</calcChain>
</file>

<file path=xl/sharedStrings.xml><?xml version="1.0" encoding="utf-8"?>
<sst xmlns="http://schemas.openxmlformats.org/spreadsheetml/2006/main" count="439" uniqueCount="106">
  <si>
    <t xml:space="preserve">         KIADÁSBÓL</t>
  </si>
  <si>
    <t>Cím megnevezése                                                                                                                                                                                                   Alcím megnevezése</t>
  </si>
  <si>
    <t>Összes kiadás</t>
  </si>
  <si>
    <t>Sorsz.</t>
  </si>
  <si>
    <t>I.2.</t>
  </si>
  <si>
    <t>Létszám (fő)</t>
  </si>
  <si>
    <t>Kötelező feladatok</t>
  </si>
  <si>
    <t>Önként vállalt feladatok</t>
  </si>
  <si>
    <t>Kötelező feladatok összesen eredeti előirányzat</t>
  </si>
  <si>
    <t>Önként vállalt feladatok összesen eredeti előirányzat</t>
  </si>
  <si>
    <r>
      <t>Közvilágítás</t>
    </r>
    <r>
      <rPr>
        <sz val="14"/>
        <color indexed="8"/>
        <rFont val="Times New Roman"/>
        <family val="1"/>
        <charset val="238"/>
      </rPr>
      <t xml:space="preserve"> eredeti előirányzat</t>
    </r>
  </si>
  <si>
    <r>
      <t>Képviselő-testület működése</t>
    </r>
    <r>
      <rPr>
        <sz val="14"/>
        <color indexed="8"/>
        <rFont val="Times New Roman"/>
        <family val="1"/>
        <charset val="238"/>
      </rPr>
      <t xml:space="preserve"> eredeti előirányzat</t>
    </r>
  </si>
  <si>
    <r>
      <t>Önkormányzat továbbszámlázott kiadásai</t>
    </r>
    <r>
      <rPr>
        <sz val="14"/>
        <color indexed="8"/>
        <rFont val="Times New Roman"/>
        <family val="1"/>
        <charset val="238"/>
      </rPr>
      <t xml:space="preserve"> eredeti előirányzat</t>
    </r>
  </si>
  <si>
    <r>
      <t xml:space="preserve">Pénzbeli és természetbeni szociális ellátások (7. melléklet)  </t>
    </r>
    <r>
      <rPr>
        <sz val="14"/>
        <color indexed="8"/>
        <rFont val="Times New Roman"/>
        <family val="1"/>
        <charset val="238"/>
      </rPr>
      <t xml:space="preserve">eredeti előirányzat               </t>
    </r>
  </si>
  <si>
    <t>Szünidei étkeztetés eredeti előirányzat</t>
  </si>
  <si>
    <t>3. melléklet</t>
  </si>
  <si>
    <t>Ebrendészet eredeti előirányzat</t>
  </si>
  <si>
    <t>Személyi juttatások K1</t>
  </si>
  <si>
    <t>Dologi kiadások         K3</t>
  </si>
  <si>
    <t>Egyéb működési célú kiadások      K5</t>
  </si>
  <si>
    <t>Ellátottak pénzbeni juttatásai         K4</t>
  </si>
  <si>
    <t>Munkaadókat terh. jár. és szoc. hozzájár. adó K2</t>
  </si>
  <si>
    <t>Gyermekétkeztetés eredeti előirányzat</t>
  </si>
  <si>
    <t>Vendégétkeztetés eredeti előirányzat</t>
  </si>
  <si>
    <t>adatok Ft-ban</t>
  </si>
  <si>
    <t>Biharnagybajom Községi Önkormányzat</t>
  </si>
  <si>
    <t>Biharnagybajomi Polgármesteri Hivatal</t>
  </si>
  <si>
    <t>Biharnagybajomi Polgármesteri Hivatal összesen eredeti előirányzat</t>
  </si>
  <si>
    <t>Mosoly-Vár Óvoda</t>
  </si>
  <si>
    <t>Mosoly-Vár Óvoda összesen eredeti előirányzat</t>
  </si>
  <si>
    <t>Bajomi Biztos Pont Szociális Intézmény és Biztos Kezdet Gyerekház összesen eredeti előirányzat</t>
  </si>
  <si>
    <t>Bajomi Biztos Pont Szociális Intézmény és Biztos Kezdet Gyerekház</t>
  </si>
  <si>
    <r>
      <t xml:space="preserve">Házi és gyermekorvosi rendelő kiadásai </t>
    </r>
    <r>
      <rPr>
        <sz val="14"/>
        <color indexed="8"/>
        <rFont val="Times New Roman"/>
        <family val="1"/>
        <charset val="238"/>
      </rPr>
      <t>eredeti előirányzat</t>
    </r>
  </si>
  <si>
    <r>
      <t xml:space="preserve">Önkormányzati Hivatal </t>
    </r>
    <r>
      <rPr>
        <sz val="14"/>
        <color indexed="8"/>
        <rFont val="Times New Roman"/>
        <family val="1"/>
        <charset val="238"/>
      </rPr>
      <t>eredeti előirányzat</t>
    </r>
  </si>
  <si>
    <t>COFOG</t>
  </si>
  <si>
    <t>064010</t>
  </si>
  <si>
    <t>066010</t>
  </si>
  <si>
    <t>045160</t>
  </si>
  <si>
    <t>031030</t>
  </si>
  <si>
    <t>013320</t>
  </si>
  <si>
    <t>013350</t>
  </si>
  <si>
    <t>072111</t>
  </si>
  <si>
    <t>107060</t>
  </si>
  <si>
    <t>011130</t>
  </si>
  <si>
    <t>018010</t>
  </si>
  <si>
    <t>066020</t>
  </si>
  <si>
    <t>082044</t>
  </si>
  <si>
    <t>082091</t>
  </si>
  <si>
    <t>081030</t>
  </si>
  <si>
    <t>084031</t>
  </si>
  <si>
    <t>041233</t>
  </si>
  <si>
    <t>091140</t>
  </si>
  <si>
    <t>091110</t>
  </si>
  <si>
    <t>104037</t>
  </si>
  <si>
    <t>096015,104035</t>
  </si>
  <si>
    <t>104042</t>
  </si>
  <si>
    <t>104044</t>
  </si>
  <si>
    <t>Biharnagybajom Községi Önkormányzata összesen eredeti előirányzat</t>
  </si>
  <si>
    <t>018030</t>
  </si>
  <si>
    <t>I.</t>
  </si>
  <si>
    <t>II.</t>
  </si>
  <si>
    <t>Államigazgatási feladatok</t>
  </si>
  <si>
    <t>Államigazgatási feladatok összesen eredeti előirányzat</t>
  </si>
  <si>
    <r>
      <t xml:space="preserve">Államigazgatási feladatok </t>
    </r>
    <r>
      <rPr>
        <sz val="14"/>
        <color indexed="8"/>
        <rFont val="Times New Roman"/>
        <family val="1"/>
        <charset val="238"/>
      </rPr>
      <t>eredeti előirányzat</t>
    </r>
  </si>
  <si>
    <t>I.1</t>
  </si>
  <si>
    <r>
      <t>Mezei őrszolgálat</t>
    </r>
    <r>
      <rPr>
        <sz val="14"/>
        <color indexed="8"/>
        <rFont val="Times New Roman"/>
        <family val="1"/>
        <charset val="238"/>
      </rPr>
      <t xml:space="preserve"> eredeti előirányzat</t>
    </r>
  </si>
  <si>
    <t>BIHARNAGYBAJOM KÖZSÉGI ÖNKORMÁNYZAT ÉS INTÉZMÉNYEI MINDÖSSZESEN</t>
  </si>
  <si>
    <t>Kiegészítés szocból</t>
  </si>
  <si>
    <t>Előirányzat változás</t>
  </si>
  <si>
    <t>Sport létesítmények működtetése eredeti előirányzat</t>
  </si>
  <si>
    <t>TÁMASZ részére pénzeszköz átadás szociális feladatra eredeti előirányzat</t>
  </si>
  <si>
    <t>Általános tartalék eredeti előirányzat</t>
  </si>
  <si>
    <t>Közművelődés eredeti előirányzat</t>
  </si>
  <si>
    <t>Könyvtár eredeti előirányzat</t>
  </si>
  <si>
    <t>Város,község gazdálkodás eredeti előirányzat</t>
  </si>
  <si>
    <t>Önkormányzati igazgatás eredeti előirányzat</t>
  </si>
  <si>
    <t>Önkormányzatok elszámolása (normatíva visszafizetés) eredeti előirányzat</t>
  </si>
  <si>
    <t>Önkormányzati vagyonnal való gazdálkodás eredeti előirányzat</t>
  </si>
  <si>
    <t>Biharnagybajomi Nonprofit Kft. részére pénzeszköz átadás eredeti előirányzat</t>
  </si>
  <si>
    <t>Köztemető fenntartása eredeti előirányzat</t>
  </si>
  <si>
    <t>Utak fenntartása eredeti előirányzat</t>
  </si>
  <si>
    <t>Zöldterület kezelés eredeti előirányzat</t>
  </si>
  <si>
    <t>Civil szervezetek támogatása eredeti előirányzat</t>
  </si>
  <si>
    <t>BURSA HUNGARICA eredeti előirányzat</t>
  </si>
  <si>
    <t>062020</t>
  </si>
  <si>
    <t>107080</t>
  </si>
  <si>
    <t>TOP_PLUSZ-1.2.1-21-HB1-2022-00006 Élhető települések eredeti előirányzat</t>
  </si>
  <si>
    <t>VP6-7.2.1.1-20 Helyi termékértékesítést szolgáló piac infrastrukturális- és eszközfejlesztése PIAC II. ütem eredeti előirányzat</t>
  </si>
  <si>
    <t>Települési önkormányzatok szociális célú tüzelőanyag vásárlásához kapcsolódó támogatása 2025 eredeti előirányzat</t>
  </si>
  <si>
    <t>SVÁJCI ALAP támogatás (SM10-MIN-1-039) eredeti előirányzat</t>
  </si>
  <si>
    <t>Óvodai nevelés, ellátás szakmai feladatai eredeti előirányzat</t>
  </si>
  <si>
    <t>Óvodai nevelés, ellátás működtetési feladatai eredeti előirányzat</t>
  </si>
  <si>
    <t>Család és gyermekjóléti szolgáltatások eredeti előirányzat</t>
  </si>
  <si>
    <t>Biztos Kezdet Gyerekház feladatok eredeti előirányzat</t>
  </si>
  <si>
    <t>011130, 016010</t>
  </si>
  <si>
    <t>049010, 900090</t>
  </si>
  <si>
    <t>011130, 013350</t>
  </si>
  <si>
    <t>Diákmunka program megvalósítása eredeti előirányzat</t>
  </si>
  <si>
    <t>a .../2026. (…..) önkormányzati rendelethez</t>
  </si>
  <si>
    <t>Biharnagybajom Községi Önkormányzat és intézményei 2026. évi működési kiadásai</t>
  </si>
  <si>
    <t>Módosított előirányzat 2026.06.30-án</t>
  </si>
  <si>
    <t>Módosított előirányzat 2026.09.30-án</t>
  </si>
  <si>
    <t>Módosított előirányzat 2026.12.31-én</t>
  </si>
  <si>
    <t>Hosszabb időtartamú közfoglalkoztatás eredeti előirányzat</t>
  </si>
  <si>
    <t>Szociális célú közfoglalkoztatás eredeti előirányzat</t>
  </si>
  <si>
    <t>Viziközmű használati díj eredeti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</si>
</sst>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7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4"/>
      <color theme="1"/>
      <name val="Arial CE"/>
      <charset val="238"/>
    </font>
    <font>
      <i/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i/>
      <sz val="16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i/>
      <sz val="14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i/>
      <sz val="16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" fontId="8" fillId="2" borderId="1" xfId="0" applyNumberFormat="1" applyFont="1" applyFill="1" applyBorder="1" applyAlignment="1">
      <alignment vertical="center" wrapText="1"/>
    </xf>
    <xf numFmtId="3" fontId="14" fillId="2" borderId="1" xfId="0" applyNumberFormat="1" applyFont="1" applyFill="1" applyBorder="1" applyAlignment="1">
      <alignment horizontal="right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0" fontId="22" fillId="0" borderId="1" xfId="0" applyFont="1" applyBorder="1" applyAlignment="1">
      <alignment vertical="center" wrapText="1"/>
    </xf>
    <xf numFmtId="164" fontId="14" fillId="2" borderId="1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3" fontId="25" fillId="0" borderId="1" xfId="0" applyNumberFormat="1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26" fillId="0" borderId="2" xfId="0" applyFont="1" applyBorder="1" applyAlignment="1">
      <alignment vertical="center" wrapText="1"/>
    </xf>
    <xf numFmtId="164" fontId="25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49" fontId="12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13" fillId="0" borderId="1" xfId="0" applyNumberFormat="1" applyFont="1" applyBorder="1" applyAlignment="1">
      <alignment horizontal="right" vertical="center"/>
    </xf>
    <xf numFmtId="165" fontId="14" fillId="0" borderId="1" xfId="0" applyNumberFormat="1" applyFont="1" applyBorder="1" applyAlignment="1">
      <alignment horizontal="right" vertical="center"/>
    </xf>
    <xf numFmtId="165" fontId="25" fillId="0" borderId="1" xfId="0" applyNumberFormat="1" applyFont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 wrapText="1"/>
    </xf>
    <xf numFmtId="165" fontId="14" fillId="2" borderId="1" xfId="0" applyNumberFormat="1" applyFont="1" applyFill="1" applyBorder="1" applyAlignment="1">
      <alignment horizontal="right" vertical="center"/>
    </xf>
    <xf numFmtId="165" fontId="11" fillId="0" borderId="0" xfId="0" applyNumberFormat="1" applyFont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3" fontId="27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8" fillId="4" borderId="0" xfId="0" applyNumberFormat="1" applyFont="1" applyFill="1" applyAlignment="1">
      <alignment vertical="center"/>
    </xf>
    <xf numFmtId="3" fontId="11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2" fontId="12" fillId="0" borderId="0" xfId="0" applyNumberFormat="1" applyFont="1" applyAlignment="1">
      <alignment vertical="center"/>
    </xf>
    <xf numFmtId="4" fontId="12" fillId="0" borderId="0" xfId="0" applyNumberFormat="1" applyFont="1" applyAlignment="1">
      <alignment vertical="center"/>
    </xf>
    <xf numFmtId="3" fontId="28" fillId="0" borderId="0" xfId="0" applyNumberFormat="1" applyFont="1" applyAlignment="1">
      <alignment vertical="center"/>
    </xf>
    <xf numFmtId="0" fontId="29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3" fontId="31" fillId="0" borderId="0" xfId="0" applyNumberFormat="1" applyFont="1" applyAlignment="1">
      <alignment vertical="center"/>
    </xf>
    <xf numFmtId="0" fontId="32" fillId="0" borderId="1" xfId="0" applyFont="1" applyBorder="1" applyAlignment="1">
      <alignment vertical="center" wrapText="1"/>
    </xf>
    <xf numFmtId="3" fontId="33" fillId="0" borderId="1" xfId="0" applyNumberFormat="1" applyFont="1" applyBorder="1" applyAlignment="1">
      <alignment horizontal="right" vertical="center"/>
    </xf>
    <xf numFmtId="49" fontId="32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right" vertical="center"/>
    </xf>
    <xf numFmtId="3" fontId="14" fillId="3" borderId="1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164" fontId="14" fillId="3" borderId="1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vertical="center"/>
    </xf>
    <xf numFmtId="4" fontId="14" fillId="2" borderId="1" xfId="0" applyNumberFormat="1" applyFont="1" applyFill="1" applyBorder="1" applyAlignment="1">
      <alignment horizontal="right" vertical="center"/>
    </xf>
    <xf numFmtId="4" fontId="33" fillId="2" borderId="1" xfId="0" applyNumberFormat="1" applyFont="1" applyFill="1" applyBorder="1" applyAlignment="1">
      <alignment horizontal="right" vertical="center"/>
    </xf>
    <xf numFmtId="3" fontId="33" fillId="2" borderId="1" xfId="0" applyNumberFormat="1" applyFont="1" applyFill="1" applyBorder="1" applyAlignment="1">
      <alignment horizontal="right" vertical="center"/>
    </xf>
    <xf numFmtId="3" fontId="34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164" fontId="33" fillId="2" borderId="1" xfId="0" applyNumberFormat="1" applyFont="1" applyFill="1" applyBorder="1" applyAlignment="1">
      <alignment horizontal="right" vertical="center"/>
    </xf>
    <xf numFmtId="165" fontId="33" fillId="2" borderId="1" xfId="0" applyNumberFormat="1" applyFont="1" applyFill="1" applyBorder="1" applyAlignment="1">
      <alignment horizontal="right" vertical="center"/>
    </xf>
    <xf numFmtId="3" fontId="35" fillId="0" borderId="0" xfId="0" applyNumberFormat="1" applyFont="1" applyAlignment="1">
      <alignment vertical="center"/>
    </xf>
    <xf numFmtId="3" fontId="36" fillId="4" borderId="0" xfId="0" applyNumberFormat="1" applyFont="1" applyFill="1" applyAlignment="1">
      <alignment vertical="center"/>
    </xf>
    <xf numFmtId="3" fontId="26" fillId="0" borderId="0" xfId="0" applyNumberFormat="1" applyFont="1" applyAlignment="1">
      <alignment vertical="center"/>
    </xf>
    <xf numFmtId="0" fontId="35" fillId="0" borderId="0" xfId="0" applyFont="1" applyAlignment="1">
      <alignment vertical="center"/>
    </xf>
    <xf numFmtId="1" fontId="8" fillId="3" borderId="8" xfId="0" applyNumberFormat="1" applyFont="1" applyFill="1" applyBorder="1" applyAlignment="1">
      <alignment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5" fontId="14" fillId="5" borderId="1" xfId="0" applyNumberFormat="1" applyFont="1" applyFill="1" applyBorder="1" applyAlignment="1">
      <alignment horizontal="right" vertical="center"/>
    </xf>
    <xf numFmtId="3" fontId="14" fillId="5" borderId="1" xfId="0" applyNumberFormat="1" applyFont="1" applyFill="1" applyBorder="1" applyAlignment="1">
      <alignment horizontal="right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/>
    </xf>
    <xf numFmtId="164" fontId="33" fillId="0" borderId="1" xfId="0" applyNumberFormat="1" applyFont="1" applyBorder="1" applyAlignment="1">
      <alignment horizontal="right" vertical="center"/>
    </xf>
    <xf numFmtId="3" fontId="24" fillId="0" borderId="6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right" vertical="center"/>
    </xf>
    <xf numFmtId="3" fontId="13" fillId="2" borderId="1" xfId="0" applyNumberFormat="1" applyFont="1" applyFill="1" applyBorder="1" applyAlignment="1">
      <alignment horizontal="right" vertical="center"/>
    </xf>
    <xf numFmtId="3" fontId="13" fillId="3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1" fontId="8" fillId="5" borderId="7" xfId="0" applyNumberFormat="1" applyFont="1" applyFill="1" applyBorder="1" applyAlignment="1">
      <alignment horizontal="left" vertical="center" wrapText="1"/>
    </xf>
    <xf numFmtId="1" fontId="8" fillId="5" borderId="8" xfId="0" applyNumberFormat="1" applyFont="1" applyFill="1" applyBorder="1" applyAlignment="1">
      <alignment horizontal="left" vertical="center" wrapText="1"/>
    </xf>
    <xf numFmtId="1" fontId="32" fillId="5" borderId="7" xfId="0" applyNumberFormat="1" applyFont="1" applyFill="1" applyBorder="1" applyAlignment="1">
      <alignment horizontal="left" vertical="center" wrapText="1"/>
    </xf>
    <xf numFmtId="1" fontId="32" fillId="5" borderId="8" xfId="0" applyNumberFormat="1" applyFont="1" applyFill="1" applyBorder="1" applyAlignment="1">
      <alignment horizontal="left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 wrapText="1"/>
    </xf>
    <xf numFmtId="3" fontId="24" fillId="0" borderId="6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7.%20mell&#233;klet%202026_k&#233;sz_1v.xlsx" TargetMode="External"/><Relationship Id="rId1" Type="http://schemas.openxmlformats.org/officeDocument/2006/relationships/externalLinkPath" Target="7.%20mell&#233;klet%202026_k&#233;sz_1v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7.%20mell&#233;klet%202025_1v_k&#233;sz_20250630.xlsx" TargetMode="External"/><Relationship Id="rId1" Type="http://schemas.openxmlformats.org/officeDocument/2006/relationships/externalLinkPath" Target="/K&#214;LTS&#201;GVET&#201;S/2025/1%20m&#243;dos&#237;t&#225;s/7.%20mell&#233;klet%202025_1v_k&#233;sz_2025063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1.%20mell&#233;klet%202025_1v_k&#233;sz.xlsx" TargetMode="External"/><Relationship Id="rId1" Type="http://schemas.openxmlformats.org/officeDocument/2006/relationships/externalLinkPath" Target="/K&#214;LTS&#201;GVET&#201;S/2025/V&#233;gleges/2025/1.%20mell&#233;klet%202025_1v_k&#233;sz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2.%20mell&#233;klet%202025_1v_k&#233;sz.xlsx" TargetMode="External"/><Relationship Id="rId1" Type="http://schemas.openxmlformats.org/officeDocument/2006/relationships/externalLinkPath" Target="/K&#214;LTS&#201;GVET&#201;S/2025/V&#233;gleges/2025/2.%20mell&#233;klet%202025_1v_k&#233;s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9">
          <cell r="D19">
            <v>958050</v>
          </cell>
        </row>
        <row r="20">
          <cell r="D20">
            <v>10805855</v>
          </cell>
        </row>
        <row r="33">
          <cell r="D33">
            <v>1903500</v>
          </cell>
        </row>
        <row r="34">
          <cell r="D34">
            <v>14116011</v>
          </cell>
        </row>
        <row r="35">
          <cell r="D35">
            <v>4331237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9">
          <cell r="D19">
            <v>1006816</v>
          </cell>
          <cell r="E19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6">
          <cell r="D16">
            <v>170498056</v>
          </cell>
        </row>
        <row r="20">
          <cell r="D20">
            <v>6643100</v>
          </cell>
        </row>
        <row r="22">
          <cell r="D22">
            <v>62883793</v>
          </cell>
        </row>
        <row r="107">
          <cell r="D107">
            <v>59240759</v>
          </cell>
        </row>
        <row r="111">
          <cell r="D111">
            <v>903546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115594102</v>
          </cell>
        </row>
        <row r="41">
          <cell r="D41">
            <v>2762327</v>
          </cell>
        </row>
        <row r="56">
          <cell r="D56">
            <v>126012</v>
          </cell>
        </row>
        <row r="63">
          <cell r="D63">
            <v>145996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42"/>
  <sheetViews>
    <sheetView tabSelected="1" view="pageBreakPreview" topLeftCell="A183" zoomScale="80" zoomScaleNormal="65" zoomScaleSheetLayoutView="80" workbookViewId="0">
      <selection activeCell="J158" sqref="J158"/>
    </sheetView>
  </sheetViews>
  <sheetFormatPr defaultColWidth="9.140625" defaultRowHeight="18.75" x14ac:dyDescent="0.2"/>
  <cols>
    <col min="1" max="1" width="7.140625" style="10" customWidth="1"/>
    <col min="2" max="2" width="66.5703125" style="14" customWidth="1"/>
    <col min="3" max="3" width="17.42578125" style="50" customWidth="1"/>
    <col min="4" max="4" width="13.140625" style="64" customWidth="1"/>
    <col min="5" max="5" width="22.28515625" style="37" customWidth="1"/>
    <col min="6" max="6" width="21.140625" style="11" customWidth="1"/>
    <col min="7" max="7" width="18.140625" style="11" customWidth="1"/>
    <col min="8" max="8" width="21.42578125" style="11" customWidth="1"/>
    <col min="9" max="10" width="18.140625" style="11" customWidth="1"/>
    <col min="11" max="11" width="37.140625" style="7" customWidth="1"/>
    <col min="12" max="12" width="11.7109375" style="2" customWidth="1"/>
    <col min="13" max="13" width="10.85546875" style="2" customWidth="1"/>
    <col min="14" max="14" width="10.5703125" style="2" bestFit="1" customWidth="1"/>
    <col min="15" max="15" width="12.140625" style="2" customWidth="1"/>
    <col min="16" max="16" width="11.5703125" style="2" bestFit="1" customWidth="1"/>
    <col min="17" max="16384" width="9.140625" style="2"/>
  </cols>
  <sheetData>
    <row r="1" spans="1:38" ht="18.75" customHeight="1" x14ac:dyDescent="0.2">
      <c r="D1" s="57"/>
      <c r="E1" s="34"/>
      <c r="F1" s="8"/>
      <c r="H1" s="12"/>
      <c r="I1" s="12"/>
      <c r="J1" s="26" t="s">
        <v>15</v>
      </c>
    </row>
    <row r="2" spans="1:38" s="1" customFormat="1" ht="18.75" customHeight="1" x14ac:dyDescent="0.2">
      <c r="A2" s="10"/>
      <c r="B2" s="14"/>
      <c r="C2" s="50"/>
      <c r="D2" s="58"/>
      <c r="E2" s="35"/>
      <c r="F2" s="9"/>
      <c r="H2" s="123" t="s">
        <v>98</v>
      </c>
      <c r="I2" s="123"/>
      <c r="J2" s="123"/>
      <c r="K2" s="7"/>
    </row>
    <row r="3" spans="1:38" s="1" customFormat="1" ht="18.75" customHeight="1" x14ac:dyDescent="0.2">
      <c r="A3" s="10"/>
      <c r="B3" s="14"/>
      <c r="C3" s="50"/>
      <c r="D3" s="58"/>
      <c r="E3" s="35"/>
      <c r="F3" s="9"/>
      <c r="G3" s="12"/>
      <c r="H3" s="12"/>
      <c r="I3" s="12"/>
      <c r="J3" s="26"/>
      <c r="K3" s="7"/>
    </row>
    <row r="4" spans="1:38" ht="27" customHeight="1" x14ac:dyDescent="0.2">
      <c r="A4" s="130" t="s">
        <v>99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38" ht="18.75" customHeight="1" x14ac:dyDescent="0.2">
      <c r="D5" s="57"/>
      <c r="E5" s="34"/>
      <c r="F5" s="8"/>
      <c r="G5" s="123" t="s">
        <v>24</v>
      </c>
      <c r="H5" s="132"/>
      <c r="I5" s="132"/>
      <c r="J5" s="132"/>
    </row>
    <row r="6" spans="1:38" ht="21" customHeight="1" x14ac:dyDescent="0.2">
      <c r="A6" s="137" t="s">
        <v>3</v>
      </c>
      <c r="B6" s="138" t="s">
        <v>1</v>
      </c>
      <c r="C6" s="143" t="s">
        <v>34</v>
      </c>
      <c r="D6" s="140" t="s">
        <v>5</v>
      </c>
      <c r="E6" s="142" t="s">
        <v>2</v>
      </c>
      <c r="F6" s="133" t="s">
        <v>0</v>
      </c>
      <c r="G6" s="134"/>
      <c r="H6" s="134"/>
      <c r="I6" s="134"/>
      <c r="J6" s="134"/>
    </row>
    <row r="7" spans="1:38" ht="15" customHeight="1" x14ac:dyDescent="0.2">
      <c r="A7" s="137"/>
      <c r="B7" s="139"/>
      <c r="C7" s="144"/>
      <c r="D7" s="141"/>
      <c r="E7" s="142"/>
      <c r="F7" s="135" t="s">
        <v>17</v>
      </c>
      <c r="G7" s="135" t="s">
        <v>21</v>
      </c>
      <c r="H7" s="135" t="s">
        <v>18</v>
      </c>
      <c r="I7" s="135" t="s">
        <v>20</v>
      </c>
      <c r="J7" s="135" t="s">
        <v>19</v>
      </c>
    </row>
    <row r="8" spans="1:38" ht="15" customHeight="1" x14ac:dyDescent="0.2">
      <c r="A8" s="137"/>
      <c r="B8" s="139"/>
      <c r="C8" s="144"/>
      <c r="D8" s="141"/>
      <c r="E8" s="142"/>
      <c r="F8" s="136"/>
      <c r="G8" s="136"/>
      <c r="H8" s="136"/>
      <c r="I8" s="136"/>
      <c r="J8" s="136"/>
    </row>
    <row r="9" spans="1:38" ht="16.5" customHeight="1" x14ac:dyDescent="0.2">
      <c r="A9" s="137"/>
      <c r="B9" s="139"/>
      <c r="C9" s="144"/>
      <c r="D9" s="141"/>
      <c r="E9" s="142"/>
      <c r="F9" s="136"/>
      <c r="G9" s="136"/>
      <c r="H9" s="136"/>
      <c r="I9" s="136"/>
      <c r="J9" s="136"/>
    </row>
    <row r="10" spans="1:38" ht="7.15" customHeight="1" x14ac:dyDescent="0.2">
      <c r="A10" s="137"/>
      <c r="B10" s="139"/>
      <c r="C10" s="145"/>
      <c r="D10" s="141"/>
      <c r="E10" s="142"/>
      <c r="F10" s="136"/>
      <c r="G10" s="136"/>
      <c r="H10" s="136"/>
      <c r="I10" s="136"/>
      <c r="J10" s="136"/>
    </row>
    <row r="11" spans="1:38" s="22" customFormat="1" ht="23.25" customHeight="1" thickBot="1" x14ac:dyDescent="0.25">
      <c r="A11" s="19">
        <v>1</v>
      </c>
      <c r="B11" s="20">
        <v>2</v>
      </c>
      <c r="C11" s="48"/>
      <c r="D11" s="19">
        <v>3</v>
      </c>
      <c r="E11" s="19">
        <v>4</v>
      </c>
      <c r="F11" s="19">
        <v>5</v>
      </c>
      <c r="G11" s="19">
        <v>6</v>
      </c>
      <c r="H11" s="19">
        <v>7</v>
      </c>
      <c r="I11" s="19">
        <v>8</v>
      </c>
      <c r="J11" s="19">
        <v>9</v>
      </c>
      <c r="K11" s="29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</row>
    <row r="12" spans="1:38" ht="24.6" customHeight="1" x14ac:dyDescent="0.2">
      <c r="A12" s="17"/>
      <c r="B12" s="32" t="s">
        <v>25</v>
      </c>
      <c r="C12" s="51"/>
      <c r="D12" s="59"/>
      <c r="E12" s="36"/>
      <c r="F12" s="23"/>
      <c r="G12" s="23"/>
      <c r="H12" s="23"/>
      <c r="I12" s="23"/>
      <c r="J12" s="24"/>
    </row>
    <row r="13" spans="1:38" ht="24.6" customHeight="1" x14ac:dyDescent="0.2">
      <c r="A13" s="17" t="s">
        <v>64</v>
      </c>
      <c r="B13" s="15" t="s">
        <v>6</v>
      </c>
      <c r="C13" s="52"/>
      <c r="D13" s="60"/>
      <c r="E13" s="49"/>
      <c r="F13" s="24"/>
      <c r="G13" s="24"/>
      <c r="H13" s="24"/>
      <c r="I13" s="24"/>
      <c r="J13" s="24"/>
    </row>
    <row r="14" spans="1:38" ht="24.6" customHeight="1" x14ac:dyDescent="0.2">
      <c r="A14" s="124">
        <v>1</v>
      </c>
      <c r="B14" s="13" t="s">
        <v>10</v>
      </c>
      <c r="C14" s="127" t="s">
        <v>35</v>
      </c>
      <c r="D14" s="59"/>
      <c r="E14" s="23">
        <f t="shared" ref="E14:E129" si="0">SUM(F14:J14)</f>
        <v>18413000</v>
      </c>
      <c r="F14" s="23">
        <v>0</v>
      </c>
      <c r="G14" s="23">
        <v>0</v>
      </c>
      <c r="H14" s="23">
        <v>18413000</v>
      </c>
      <c r="I14" s="23">
        <v>0</v>
      </c>
      <c r="J14" s="23">
        <v>0</v>
      </c>
    </row>
    <row r="15" spans="1:38" s="41" customFormat="1" ht="24.6" customHeight="1" x14ac:dyDescent="0.2">
      <c r="A15" s="125"/>
      <c r="B15" s="13" t="s">
        <v>68</v>
      </c>
      <c r="C15" s="128"/>
      <c r="D15" s="61"/>
      <c r="E15" s="40">
        <f t="shared" si="0"/>
        <v>0</v>
      </c>
      <c r="F15" s="40"/>
      <c r="G15" s="40"/>
      <c r="H15" s="40"/>
      <c r="I15" s="40"/>
      <c r="J15" s="40"/>
      <c r="K15" s="78"/>
    </row>
    <row r="16" spans="1:38" ht="24.6" customHeight="1" x14ac:dyDescent="0.2">
      <c r="A16" s="125"/>
      <c r="B16" s="39" t="s">
        <v>100</v>
      </c>
      <c r="C16" s="128"/>
      <c r="D16" s="59"/>
      <c r="E16" s="23">
        <f t="shared" si="0"/>
        <v>0</v>
      </c>
      <c r="F16" s="23"/>
      <c r="G16" s="23"/>
      <c r="H16" s="23"/>
      <c r="I16" s="23"/>
      <c r="J16" s="23"/>
    </row>
    <row r="17" spans="1:11" ht="24.6" customHeight="1" x14ac:dyDescent="0.2">
      <c r="A17" s="125"/>
      <c r="B17" s="13" t="s">
        <v>68</v>
      </c>
      <c r="C17" s="128"/>
      <c r="D17" s="59"/>
      <c r="E17" s="40">
        <f t="shared" si="0"/>
        <v>0</v>
      </c>
      <c r="F17" s="23"/>
      <c r="G17" s="23"/>
      <c r="H17" s="40">
        <v>0</v>
      </c>
      <c r="I17" s="23"/>
      <c r="J17" s="23"/>
    </row>
    <row r="18" spans="1:11" ht="24.6" customHeight="1" x14ac:dyDescent="0.2">
      <c r="A18" s="125"/>
      <c r="B18" s="39" t="s">
        <v>101</v>
      </c>
      <c r="C18" s="128"/>
      <c r="D18" s="59"/>
      <c r="E18" s="23">
        <f t="shared" si="0"/>
        <v>0</v>
      </c>
      <c r="F18" s="23"/>
      <c r="G18" s="23"/>
      <c r="H18" s="23">
        <f>SUM(H16:H17)</f>
        <v>0</v>
      </c>
      <c r="I18" s="23"/>
      <c r="J18" s="23"/>
    </row>
    <row r="19" spans="1:11" ht="24.6" customHeight="1" x14ac:dyDescent="0.2">
      <c r="A19" s="125"/>
      <c r="B19" s="13" t="s">
        <v>68</v>
      </c>
      <c r="C19" s="128"/>
      <c r="D19" s="61"/>
      <c r="E19" s="40"/>
      <c r="F19" s="40"/>
      <c r="G19" s="40"/>
      <c r="H19" s="40"/>
      <c r="I19" s="40"/>
      <c r="J19" s="40"/>
    </row>
    <row r="20" spans="1:11" ht="24.6" customHeight="1" x14ac:dyDescent="0.2">
      <c r="A20" s="125"/>
      <c r="B20" s="39" t="s">
        <v>102</v>
      </c>
      <c r="C20" s="128"/>
      <c r="D20" s="59">
        <f>SUM(D18:D19)</f>
        <v>0</v>
      </c>
      <c r="E20" s="23">
        <f t="shared" ref="E20" si="1">SUM(F20:J20)</f>
        <v>0</v>
      </c>
      <c r="F20" s="23">
        <f t="shared" ref="F20:H20" si="2">SUM(F18:F19)</f>
        <v>0</v>
      </c>
      <c r="G20" s="23">
        <f t="shared" si="2"/>
        <v>0</v>
      </c>
      <c r="H20" s="23">
        <f t="shared" si="2"/>
        <v>0</v>
      </c>
      <c r="I20" s="23">
        <f>SUM(I18:I19)</f>
        <v>0</v>
      </c>
      <c r="J20" s="23">
        <f>SUM(J18:J19)</f>
        <v>0</v>
      </c>
    </row>
    <row r="21" spans="1:11" ht="24.6" customHeight="1" x14ac:dyDescent="0.2">
      <c r="A21" s="126"/>
      <c r="B21" s="13"/>
      <c r="C21" s="129"/>
      <c r="D21" s="59"/>
      <c r="E21" s="23"/>
      <c r="F21" s="23"/>
      <c r="G21" s="23"/>
      <c r="H21" s="23"/>
      <c r="I21" s="23"/>
      <c r="J21" s="23"/>
    </row>
    <row r="22" spans="1:11" ht="24.6" customHeight="1" x14ac:dyDescent="0.2">
      <c r="A22" s="124">
        <v>2</v>
      </c>
      <c r="B22" s="13" t="s">
        <v>81</v>
      </c>
      <c r="C22" s="146" t="s">
        <v>36</v>
      </c>
      <c r="D22" s="59"/>
      <c r="E22" s="23">
        <f t="shared" si="0"/>
        <v>9000000</v>
      </c>
      <c r="F22" s="23">
        <v>0</v>
      </c>
      <c r="G22" s="23">
        <v>0</v>
      </c>
      <c r="H22" s="23">
        <v>0</v>
      </c>
      <c r="I22" s="23">
        <v>0</v>
      </c>
      <c r="J22" s="23">
        <v>9000000</v>
      </c>
    </row>
    <row r="23" spans="1:11" s="41" customFormat="1" ht="24.6" customHeight="1" x14ac:dyDescent="0.2">
      <c r="A23" s="125"/>
      <c r="B23" s="13" t="s">
        <v>68</v>
      </c>
      <c r="C23" s="147"/>
      <c r="D23" s="61"/>
      <c r="E23" s="40">
        <f t="shared" si="0"/>
        <v>0</v>
      </c>
      <c r="F23" s="40"/>
      <c r="G23" s="40"/>
      <c r="H23" s="40"/>
      <c r="I23" s="40"/>
      <c r="J23" s="40">
        <v>0</v>
      </c>
      <c r="K23" s="78"/>
    </row>
    <row r="24" spans="1:11" ht="24.6" customHeight="1" x14ac:dyDescent="0.2">
      <c r="A24" s="125"/>
      <c r="B24" s="39" t="s">
        <v>100</v>
      </c>
      <c r="C24" s="147"/>
      <c r="D24" s="59"/>
      <c r="E24" s="23">
        <f t="shared" si="0"/>
        <v>0</v>
      </c>
      <c r="F24" s="23"/>
      <c r="G24" s="23"/>
      <c r="H24" s="23"/>
      <c r="I24" s="23"/>
      <c r="J24" s="23"/>
    </row>
    <row r="25" spans="1:11" ht="24.6" customHeight="1" x14ac:dyDescent="0.2">
      <c r="A25" s="125"/>
      <c r="B25" s="13" t="s">
        <v>68</v>
      </c>
      <c r="C25" s="147"/>
      <c r="D25" s="59"/>
      <c r="E25" s="40">
        <f t="shared" si="0"/>
        <v>0</v>
      </c>
      <c r="F25" s="23"/>
      <c r="G25" s="23"/>
      <c r="H25" s="23"/>
      <c r="I25" s="23"/>
      <c r="J25" s="40">
        <v>0</v>
      </c>
    </row>
    <row r="26" spans="1:11" ht="24.6" customHeight="1" x14ac:dyDescent="0.2">
      <c r="A26" s="125"/>
      <c r="B26" s="39" t="s">
        <v>101</v>
      </c>
      <c r="C26" s="147"/>
      <c r="D26" s="59"/>
      <c r="E26" s="23">
        <f t="shared" si="0"/>
        <v>0</v>
      </c>
      <c r="F26" s="23"/>
      <c r="G26" s="23"/>
      <c r="H26" s="23"/>
      <c r="I26" s="23"/>
      <c r="J26" s="23">
        <f>SUM(J24:J25)</f>
        <v>0</v>
      </c>
    </row>
    <row r="27" spans="1:11" ht="24.6" customHeight="1" x14ac:dyDescent="0.2">
      <c r="A27" s="125"/>
      <c r="B27" s="13" t="s">
        <v>68</v>
      </c>
      <c r="C27" s="147"/>
      <c r="D27" s="61"/>
      <c r="E27" s="40"/>
      <c r="F27" s="40"/>
      <c r="G27" s="40"/>
      <c r="H27" s="40"/>
      <c r="I27" s="40"/>
      <c r="J27" s="40"/>
    </row>
    <row r="28" spans="1:11" ht="24.6" customHeight="1" x14ac:dyDescent="0.2">
      <c r="A28" s="125"/>
      <c r="B28" s="39" t="s">
        <v>102</v>
      </c>
      <c r="C28" s="147"/>
      <c r="D28" s="59">
        <f>SUM(D26:D27)</f>
        <v>0</v>
      </c>
      <c r="E28" s="23">
        <f t="shared" ref="E28" si="3">SUM(F28:J28)</f>
        <v>0</v>
      </c>
      <c r="F28" s="23">
        <f t="shared" ref="F28:H28" si="4">SUM(F26:F27)</f>
        <v>0</v>
      </c>
      <c r="G28" s="23">
        <f t="shared" si="4"/>
        <v>0</v>
      </c>
      <c r="H28" s="23">
        <f t="shared" si="4"/>
        <v>0</v>
      </c>
      <c r="I28" s="23">
        <f>SUM(I26:I27)</f>
        <v>0</v>
      </c>
      <c r="J28" s="23">
        <f>SUM(J26:J27)</f>
        <v>0</v>
      </c>
    </row>
    <row r="29" spans="1:11" ht="24.6" customHeight="1" x14ac:dyDescent="0.2">
      <c r="A29" s="126"/>
      <c r="B29" s="13"/>
      <c r="C29" s="148"/>
      <c r="D29" s="59"/>
      <c r="E29" s="23"/>
      <c r="F29" s="23"/>
      <c r="G29" s="23"/>
      <c r="H29" s="23"/>
      <c r="I29" s="23"/>
      <c r="J29" s="23"/>
    </row>
    <row r="30" spans="1:11" ht="24.6" customHeight="1" x14ac:dyDescent="0.2">
      <c r="A30" s="124">
        <v>3</v>
      </c>
      <c r="B30" s="13" t="s">
        <v>80</v>
      </c>
      <c r="C30" s="146" t="s">
        <v>37</v>
      </c>
      <c r="D30" s="59">
        <v>1</v>
      </c>
      <c r="E30" s="23">
        <f t="shared" si="0"/>
        <v>6232550</v>
      </c>
      <c r="F30" s="23">
        <v>4200000</v>
      </c>
      <c r="G30" s="23">
        <f>F30*0.13+36000</f>
        <v>582000</v>
      </c>
      <c r="H30" s="122">
        <v>1450550</v>
      </c>
      <c r="I30" s="23">
        <v>0</v>
      </c>
      <c r="J30" s="23">
        <v>0</v>
      </c>
    </row>
    <row r="31" spans="1:11" s="41" customFormat="1" ht="24.6" customHeight="1" x14ac:dyDescent="0.2">
      <c r="A31" s="125"/>
      <c r="B31" s="13" t="s">
        <v>68</v>
      </c>
      <c r="C31" s="147"/>
      <c r="D31" s="61">
        <v>0</v>
      </c>
      <c r="E31" s="40">
        <f t="shared" si="0"/>
        <v>0</v>
      </c>
      <c r="F31" s="40">
        <v>0</v>
      </c>
      <c r="G31" s="40">
        <v>0</v>
      </c>
      <c r="H31" s="40">
        <v>0</v>
      </c>
      <c r="I31" s="40"/>
      <c r="J31" s="40">
        <v>0</v>
      </c>
      <c r="K31" s="78"/>
    </row>
    <row r="32" spans="1:11" ht="24.6" customHeight="1" x14ac:dyDescent="0.2">
      <c r="A32" s="125"/>
      <c r="B32" s="39" t="s">
        <v>100</v>
      </c>
      <c r="C32" s="147"/>
      <c r="D32" s="59">
        <f>SUM(D30:D31)</f>
        <v>1</v>
      </c>
      <c r="E32" s="23">
        <f t="shared" si="0"/>
        <v>0</v>
      </c>
      <c r="F32" s="23"/>
      <c r="G32" s="23"/>
      <c r="H32" s="23"/>
      <c r="I32" s="23"/>
      <c r="J32" s="23">
        <f>SUM(J30:J31)</f>
        <v>0</v>
      </c>
    </row>
    <row r="33" spans="1:11" ht="24.6" customHeight="1" x14ac:dyDescent="0.2">
      <c r="A33" s="125"/>
      <c r="B33" s="13" t="s">
        <v>68</v>
      </c>
      <c r="C33" s="147"/>
      <c r="D33" s="61">
        <v>0</v>
      </c>
      <c r="E33" s="40">
        <f t="shared" si="0"/>
        <v>0</v>
      </c>
      <c r="F33" s="40"/>
      <c r="G33" s="40"/>
      <c r="H33" s="40">
        <v>0</v>
      </c>
      <c r="I33" s="40"/>
      <c r="J33" s="40">
        <v>0</v>
      </c>
    </row>
    <row r="34" spans="1:11" ht="24.6" customHeight="1" x14ac:dyDescent="0.2">
      <c r="A34" s="125"/>
      <c r="B34" s="39" t="s">
        <v>101</v>
      </c>
      <c r="C34" s="147"/>
      <c r="D34" s="59">
        <f>SUM(D32:D33)</f>
        <v>1</v>
      </c>
      <c r="E34" s="23">
        <f t="shared" si="0"/>
        <v>0</v>
      </c>
      <c r="F34" s="23">
        <f t="shared" ref="F34:H34" si="5">SUM(F32:F33)</f>
        <v>0</v>
      </c>
      <c r="G34" s="23">
        <f t="shared" si="5"/>
        <v>0</v>
      </c>
      <c r="H34" s="23">
        <f t="shared" si="5"/>
        <v>0</v>
      </c>
      <c r="I34" s="23"/>
      <c r="J34" s="23">
        <f>SUM(J32:J33)</f>
        <v>0</v>
      </c>
    </row>
    <row r="35" spans="1:11" ht="24.6" customHeight="1" x14ac:dyDescent="0.2">
      <c r="A35" s="125"/>
      <c r="B35" s="13" t="s">
        <v>68</v>
      </c>
      <c r="C35" s="147"/>
      <c r="D35" s="61"/>
      <c r="E35" s="40"/>
      <c r="F35" s="40"/>
      <c r="G35" s="40"/>
      <c r="H35" s="40"/>
      <c r="I35" s="40"/>
      <c r="J35" s="40"/>
    </row>
    <row r="36" spans="1:11" ht="24.6" customHeight="1" x14ac:dyDescent="0.2">
      <c r="A36" s="125"/>
      <c r="B36" s="39" t="s">
        <v>102</v>
      </c>
      <c r="C36" s="147"/>
      <c r="D36" s="59">
        <f>SUM(D34:D35)</f>
        <v>1</v>
      </c>
      <c r="E36" s="23">
        <f t="shared" ref="E36" si="6">SUM(F36:J36)</f>
        <v>0</v>
      </c>
      <c r="F36" s="23">
        <f t="shared" ref="F36:H36" si="7">SUM(F34:F35)</f>
        <v>0</v>
      </c>
      <c r="G36" s="23">
        <f t="shared" si="7"/>
        <v>0</v>
      </c>
      <c r="H36" s="23">
        <f t="shared" si="7"/>
        <v>0</v>
      </c>
      <c r="I36" s="23">
        <f>SUM(I34:I35)</f>
        <v>0</v>
      </c>
      <c r="J36" s="23">
        <f>SUM(J34:J35)</f>
        <v>0</v>
      </c>
    </row>
    <row r="37" spans="1:11" ht="24.6" customHeight="1" x14ac:dyDescent="0.2">
      <c r="A37" s="126"/>
      <c r="B37" s="13"/>
      <c r="C37" s="148"/>
      <c r="D37" s="59"/>
      <c r="E37" s="23"/>
      <c r="F37" s="23"/>
      <c r="G37" s="23"/>
      <c r="H37" s="23"/>
      <c r="I37" s="23"/>
      <c r="J37" s="23"/>
    </row>
    <row r="38" spans="1:11" ht="24.6" customHeight="1" x14ac:dyDescent="0.2">
      <c r="A38" s="124">
        <v>4</v>
      </c>
      <c r="B38" s="13" t="s">
        <v>79</v>
      </c>
      <c r="C38" s="146" t="s">
        <v>39</v>
      </c>
      <c r="D38" s="59"/>
      <c r="E38" s="23">
        <f t="shared" si="0"/>
        <v>2000000</v>
      </c>
      <c r="F38" s="23">
        <v>0</v>
      </c>
      <c r="G38" s="23">
        <v>0</v>
      </c>
      <c r="H38" s="23">
        <v>0</v>
      </c>
      <c r="I38" s="23">
        <v>0</v>
      </c>
      <c r="J38" s="23">
        <v>2000000</v>
      </c>
    </row>
    <row r="39" spans="1:11" s="41" customFormat="1" ht="24.6" customHeight="1" x14ac:dyDescent="0.2">
      <c r="A39" s="125"/>
      <c r="B39" s="13" t="s">
        <v>68</v>
      </c>
      <c r="C39" s="147"/>
      <c r="D39" s="61"/>
      <c r="E39" s="40">
        <f t="shared" si="0"/>
        <v>0</v>
      </c>
      <c r="F39" s="40"/>
      <c r="G39" s="40"/>
      <c r="H39" s="40"/>
      <c r="I39" s="40"/>
      <c r="J39" s="40">
        <v>0</v>
      </c>
      <c r="K39" s="78"/>
    </row>
    <row r="40" spans="1:11" ht="24.6" customHeight="1" x14ac:dyDescent="0.2">
      <c r="A40" s="125"/>
      <c r="B40" s="39" t="s">
        <v>100</v>
      </c>
      <c r="C40" s="147"/>
      <c r="D40" s="59"/>
      <c r="E40" s="23">
        <f t="shared" si="0"/>
        <v>0</v>
      </c>
      <c r="F40" s="23"/>
      <c r="G40" s="23"/>
      <c r="H40" s="23"/>
      <c r="I40" s="23"/>
      <c r="J40" s="23"/>
    </row>
    <row r="41" spans="1:11" ht="24.6" customHeight="1" x14ac:dyDescent="0.2">
      <c r="A41" s="125"/>
      <c r="B41" s="13" t="s">
        <v>68</v>
      </c>
      <c r="C41" s="147"/>
      <c r="D41" s="59"/>
      <c r="E41" s="40">
        <f t="shared" si="0"/>
        <v>0</v>
      </c>
      <c r="F41" s="40"/>
      <c r="G41" s="40"/>
      <c r="H41" s="40"/>
      <c r="I41" s="40"/>
      <c r="J41" s="40">
        <v>0</v>
      </c>
    </row>
    <row r="42" spans="1:11" ht="24.6" customHeight="1" x14ac:dyDescent="0.2">
      <c r="A42" s="125"/>
      <c r="B42" s="39" t="s">
        <v>101</v>
      </c>
      <c r="C42" s="147"/>
      <c r="D42" s="59"/>
      <c r="E42" s="23">
        <f t="shared" si="0"/>
        <v>0</v>
      </c>
      <c r="F42" s="23"/>
      <c r="G42" s="23"/>
      <c r="H42" s="23"/>
      <c r="I42" s="23"/>
      <c r="J42" s="23">
        <f>SUM(J40:J41)</f>
        <v>0</v>
      </c>
    </row>
    <row r="43" spans="1:11" ht="24.6" customHeight="1" x14ac:dyDescent="0.2">
      <c r="A43" s="125"/>
      <c r="B43" s="13" t="s">
        <v>68</v>
      </c>
      <c r="C43" s="147"/>
      <c r="D43" s="61"/>
      <c r="E43" s="40"/>
      <c r="F43" s="40"/>
      <c r="G43" s="40"/>
      <c r="H43" s="40"/>
      <c r="I43" s="40"/>
      <c r="J43" s="40"/>
    </row>
    <row r="44" spans="1:11" ht="24.6" customHeight="1" x14ac:dyDescent="0.2">
      <c r="A44" s="125"/>
      <c r="B44" s="39" t="s">
        <v>102</v>
      </c>
      <c r="C44" s="147"/>
      <c r="D44" s="59"/>
      <c r="E44" s="23">
        <f t="shared" ref="E44" si="8">SUM(F44:J44)</f>
        <v>0</v>
      </c>
      <c r="F44" s="23">
        <f t="shared" ref="F44:H44" si="9">SUM(F42:F43)</f>
        <v>0</v>
      </c>
      <c r="G44" s="23">
        <f t="shared" si="9"/>
        <v>0</v>
      </c>
      <c r="H44" s="23">
        <f t="shared" si="9"/>
        <v>0</v>
      </c>
      <c r="I44" s="23">
        <f>SUM(I42:I43)</f>
        <v>0</v>
      </c>
      <c r="J44" s="23">
        <f>SUM(J42:J43)</f>
        <v>0</v>
      </c>
    </row>
    <row r="45" spans="1:11" ht="24.6" customHeight="1" x14ac:dyDescent="0.2">
      <c r="A45" s="126"/>
      <c r="B45" s="13"/>
      <c r="C45" s="148"/>
      <c r="D45" s="59"/>
      <c r="E45" s="23"/>
      <c r="F45" s="23"/>
      <c r="G45" s="23"/>
      <c r="H45" s="23"/>
      <c r="I45" s="23"/>
      <c r="J45" s="23"/>
    </row>
    <row r="46" spans="1:11" ht="37.5" x14ac:dyDescent="0.2">
      <c r="A46" s="124">
        <v>5</v>
      </c>
      <c r="B46" s="13" t="s">
        <v>78</v>
      </c>
      <c r="C46" s="146" t="s">
        <v>40</v>
      </c>
      <c r="D46" s="59"/>
      <c r="E46" s="23">
        <f t="shared" ref="E46:E50" si="10">SUM(F46:J46)</f>
        <v>0</v>
      </c>
      <c r="F46" s="25"/>
      <c r="G46" s="25"/>
      <c r="H46" s="25"/>
      <c r="I46" s="25"/>
      <c r="J46" s="25">
        <v>0</v>
      </c>
    </row>
    <row r="47" spans="1:11" s="41" customFormat="1" ht="20.25" x14ac:dyDescent="0.2">
      <c r="A47" s="125"/>
      <c r="B47" s="13" t="s">
        <v>68</v>
      </c>
      <c r="C47" s="147"/>
      <c r="D47" s="61"/>
      <c r="E47" s="40">
        <f t="shared" si="10"/>
        <v>0</v>
      </c>
      <c r="F47" s="43"/>
      <c r="G47" s="43"/>
      <c r="H47" s="43"/>
      <c r="I47" s="43"/>
      <c r="J47" s="43">
        <v>0</v>
      </c>
      <c r="K47" s="78"/>
    </row>
    <row r="48" spans="1:11" ht="20.25" x14ac:dyDescent="0.2">
      <c r="A48" s="125"/>
      <c r="B48" s="39" t="s">
        <v>100</v>
      </c>
      <c r="C48" s="147"/>
      <c r="D48" s="59"/>
      <c r="E48" s="23">
        <f t="shared" si="10"/>
        <v>0</v>
      </c>
      <c r="F48" s="25"/>
      <c r="G48" s="25"/>
      <c r="H48" s="25"/>
      <c r="I48" s="25"/>
      <c r="J48" s="23">
        <f>SUM(J46:J47)</f>
        <v>0</v>
      </c>
    </row>
    <row r="49" spans="1:11" ht="20.25" x14ac:dyDescent="0.2">
      <c r="A49" s="125"/>
      <c r="B49" s="13" t="s">
        <v>68</v>
      </c>
      <c r="C49" s="147"/>
      <c r="D49" s="59"/>
      <c r="E49" s="40">
        <f t="shared" si="10"/>
        <v>0</v>
      </c>
      <c r="F49" s="43"/>
      <c r="G49" s="43"/>
      <c r="H49" s="43"/>
      <c r="I49" s="43"/>
      <c r="J49" s="40">
        <v>0</v>
      </c>
    </row>
    <row r="50" spans="1:11" ht="20.25" x14ac:dyDescent="0.2">
      <c r="A50" s="125"/>
      <c r="B50" s="39" t="s">
        <v>101</v>
      </c>
      <c r="C50" s="147"/>
      <c r="D50" s="59"/>
      <c r="E50" s="23">
        <f t="shared" si="10"/>
        <v>0</v>
      </c>
      <c r="F50" s="25"/>
      <c r="G50" s="25"/>
      <c r="H50" s="25"/>
      <c r="I50" s="25"/>
      <c r="J50" s="23">
        <v>0</v>
      </c>
    </row>
    <row r="51" spans="1:11" ht="20.25" x14ac:dyDescent="0.2">
      <c r="A51" s="125"/>
      <c r="B51" s="13" t="s">
        <v>68</v>
      </c>
      <c r="C51" s="147"/>
      <c r="D51" s="61"/>
      <c r="E51" s="40"/>
      <c r="F51" s="40"/>
      <c r="G51" s="40"/>
      <c r="H51" s="40"/>
      <c r="I51" s="40"/>
      <c r="J51" s="40"/>
    </row>
    <row r="52" spans="1:11" ht="20.25" x14ac:dyDescent="0.2">
      <c r="A52" s="125"/>
      <c r="B52" s="39" t="s">
        <v>102</v>
      </c>
      <c r="C52" s="147"/>
      <c r="D52" s="59">
        <f>SUM(D50:D51)</f>
        <v>0</v>
      </c>
      <c r="E52" s="23">
        <f t="shared" ref="E52" si="11">SUM(F52:J52)</f>
        <v>0</v>
      </c>
      <c r="F52" s="23">
        <f t="shared" ref="F52:H52" si="12">SUM(F50:F51)</f>
        <v>0</v>
      </c>
      <c r="G52" s="23">
        <f t="shared" si="12"/>
        <v>0</v>
      </c>
      <c r="H52" s="23">
        <f t="shared" si="12"/>
        <v>0</v>
      </c>
      <c r="I52" s="23">
        <f>SUM(I50:I51)</f>
        <v>0</v>
      </c>
      <c r="J52" s="23">
        <f>SUM(J50:J51)</f>
        <v>0</v>
      </c>
    </row>
    <row r="53" spans="1:11" ht="24.6" customHeight="1" x14ac:dyDescent="0.2">
      <c r="A53" s="126"/>
      <c r="B53" s="13"/>
      <c r="C53" s="148"/>
      <c r="D53" s="59"/>
      <c r="E53" s="23"/>
      <c r="F53" s="23"/>
      <c r="G53" s="23"/>
      <c r="H53" s="23"/>
      <c r="I53" s="23"/>
      <c r="J53" s="23"/>
      <c r="K53" s="31"/>
    </row>
    <row r="54" spans="1:11" ht="24.6" customHeight="1" x14ac:dyDescent="0.2">
      <c r="A54" s="124">
        <v>6</v>
      </c>
      <c r="B54" s="13" t="s">
        <v>32</v>
      </c>
      <c r="C54" s="146" t="s">
        <v>41</v>
      </c>
      <c r="D54" s="59">
        <v>1</v>
      </c>
      <c r="E54" s="23">
        <f t="shared" si="0"/>
        <v>44937780</v>
      </c>
      <c r="F54" s="23">
        <v>8458000</v>
      </c>
      <c r="G54" s="23">
        <f>F54*0.13</f>
        <v>1099540</v>
      </c>
      <c r="H54" s="23">
        <v>35380240</v>
      </c>
      <c r="I54" s="23"/>
      <c r="J54" s="23"/>
    </row>
    <row r="55" spans="1:11" s="41" customFormat="1" ht="24.6" customHeight="1" x14ac:dyDescent="0.2">
      <c r="A55" s="125"/>
      <c r="B55" s="13" t="s">
        <v>68</v>
      </c>
      <c r="C55" s="147"/>
      <c r="D55" s="61">
        <v>0</v>
      </c>
      <c r="E55" s="40">
        <f t="shared" si="0"/>
        <v>0</v>
      </c>
      <c r="F55" s="40">
        <v>0</v>
      </c>
      <c r="G55" s="40">
        <v>0</v>
      </c>
      <c r="H55" s="40">
        <v>0</v>
      </c>
      <c r="I55" s="40"/>
      <c r="J55" s="40"/>
      <c r="K55" s="78"/>
    </row>
    <row r="56" spans="1:11" ht="24.6" customHeight="1" x14ac:dyDescent="0.2">
      <c r="A56" s="125"/>
      <c r="B56" s="39" t="s">
        <v>100</v>
      </c>
      <c r="C56" s="147"/>
      <c r="D56" s="59">
        <f>SUM(D54:D55)</f>
        <v>1</v>
      </c>
      <c r="E56" s="23">
        <f t="shared" si="0"/>
        <v>0</v>
      </c>
      <c r="F56" s="23"/>
      <c r="G56" s="23"/>
      <c r="H56" s="23"/>
      <c r="I56" s="23"/>
      <c r="J56" s="23"/>
    </row>
    <row r="57" spans="1:11" ht="24.6" customHeight="1" x14ac:dyDescent="0.2">
      <c r="A57" s="125"/>
      <c r="B57" s="13" t="s">
        <v>68</v>
      </c>
      <c r="C57" s="147"/>
      <c r="D57" s="61">
        <v>0</v>
      </c>
      <c r="E57" s="40">
        <f t="shared" si="0"/>
        <v>0</v>
      </c>
      <c r="F57" s="40">
        <v>0</v>
      </c>
      <c r="G57" s="40">
        <v>0</v>
      </c>
      <c r="H57" s="40">
        <v>0</v>
      </c>
      <c r="I57" s="23"/>
      <c r="J57" s="23"/>
    </row>
    <row r="58" spans="1:11" ht="24.6" customHeight="1" x14ac:dyDescent="0.2">
      <c r="A58" s="125"/>
      <c r="B58" s="39" t="s">
        <v>101</v>
      </c>
      <c r="C58" s="147"/>
      <c r="D58" s="59">
        <f>SUM(D56:D57)</f>
        <v>1</v>
      </c>
      <c r="E58" s="23">
        <f t="shared" si="0"/>
        <v>0</v>
      </c>
      <c r="F58" s="23">
        <f t="shared" ref="F58:G58" si="13">SUM(F56:F57)</f>
        <v>0</v>
      </c>
      <c r="G58" s="23">
        <f t="shared" si="13"/>
        <v>0</v>
      </c>
      <c r="H58" s="23">
        <f>SUM(H56:H57)</f>
        <v>0</v>
      </c>
      <c r="I58" s="23"/>
      <c r="J58" s="23"/>
    </row>
    <row r="59" spans="1:11" ht="24.6" customHeight="1" x14ac:dyDescent="0.2">
      <c r="A59" s="125"/>
      <c r="B59" s="13" t="s">
        <v>68</v>
      </c>
      <c r="C59" s="147"/>
      <c r="D59" s="61"/>
      <c r="E59" s="40"/>
      <c r="F59" s="40"/>
      <c r="G59" s="40"/>
      <c r="H59" s="40"/>
      <c r="I59" s="40"/>
      <c r="J59" s="40"/>
    </row>
    <row r="60" spans="1:11" ht="24.6" customHeight="1" x14ac:dyDescent="0.2">
      <c r="A60" s="125"/>
      <c r="B60" s="39" t="s">
        <v>102</v>
      </c>
      <c r="C60" s="147"/>
      <c r="D60" s="59">
        <f>SUM(D58:D59)</f>
        <v>1</v>
      </c>
      <c r="E60" s="23">
        <f t="shared" ref="E60" si="14">SUM(F60:J60)</f>
        <v>0</v>
      </c>
      <c r="F60" s="23">
        <f t="shared" ref="F60:H60" si="15">SUM(F58:F59)</f>
        <v>0</v>
      </c>
      <c r="G60" s="23">
        <f t="shared" si="15"/>
        <v>0</v>
      </c>
      <c r="H60" s="23">
        <f t="shared" si="15"/>
        <v>0</v>
      </c>
      <c r="I60" s="23">
        <f>SUM(I58:I59)</f>
        <v>0</v>
      </c>
      <c r="J60" s="23">
        <f>SUM(J58:J59)</f>
        <v>0</v>
      </c>
    </row>
    <row r="61" spans="1:11" ht="24.6" customHeight="1" x14ac:dyDescent="0.2">
      <c r="A61" s="126"/>
      <c r="B61" s="13"/>
      <c r="C61" s="148"/>
      <c r="D61" s="59"/>
      <c r="E61" s="23"/>
      <c r="F61" s="23"/>
      <c r="G61" s="23"/>
      <c r="H61" s="23"/>
      <c r="I61" s="23"/>
      <c r="J61" s="23"/>
    </row>
    <row r="62" spans="1:11" ht="37.5" x14ac:dyDescent="0.2">
      <c r="A62" s="124">
        <v>7</v>
      </c>
      <c r="B62" s="13" t="s">
        <v>13</v>
      </c>
      <c r="C62" s="146" t="s">
        <v>42</v>
      </c>
      <c r="D62" s="59"/>
      <c r="E62" s="23">
        <f t="shared" si="0"/>
        <v>11763905</v>
      </c>
      <c r="F62" s="23">
        <v>0</v>
      </c>
      <c r="G62" s="23">
        <v>0</v>
      </c>
      <c r="H62" s="23">
        <f>[1]Munka1!$D$19</f>
        <v>958050</v>
      </c>
      <c r="I62" s="23">
        <f>[1]Munka1!$D$20</f>
        <v>10805855</v>
      </c>
      <c r="J62" s="23">
        <v>0</v>
      </c>
    </row>
    <row r="63" spans="1:11" s="41" customFormat="1" ht="21.75" customHeight="1" x14ac:dyDescent="0.2">
      <c r="A63" s="125"/>
      <c r="B63" s="13" t="s">
        <v>68</v>
      </c>
      <c r="C63" s="147"/>
      <c r="D63" s="61"/>
      <c r="E63" s="40">
        <f t="shared" si="0"/>
        <v>0</v>
      </c>
      <c r="F63" s="40"/>
      <c r="G63" s="40"/>
      <c r="H63" s="40">
        <f>[2]Munka1!$E$19</f>
        <v>0</v>
      </c>
      <c r="I63" s="40"/>
      <c r="J63" s="40"/>
      <c r="K63" s="78"/>
    </row>
    <row r="64" spans="1:11" ht="20.25" x14ac:dyDescent="0.2">
      <c r="A64" s="125"/>
      <c r="B64" s="39" t="s">
        <v>100</v>
      </c>
      <c r="C64" s="147"/>
      <c r="D64" s="59"/>
      <c r="E64" s="23">
        <f t="shared" si="0"/>
        <v>0</v>
      </c>
      <c r="F64" s="23"/>
      <c r="G64" s="23"/>
      <c r="H64" s="23"/>
      <c r="I64" s="23"/>
      <c r="J64" s="23"/>
    </row>
    <row r="65" spans="1:11" ht="20.25" x14ac:dyDescent="0.2">
      <c r="A65" s="125"/>
      <c r="B65" s="13" t="s">
        <v>68</v>
      </c>
      <c r="C65" s="147"/>
      <c r="D65" s="59"/>
      <c r="E65" s="40">
        <f t="shared" si="0"/>
        <v>0</v>
      </c>
      <c r="F65" s="40"/>
      <c r="G65" s="40"/>
      <c r="H65" s="40">
        <v>0</v>
      </c>
      <c r="I65" s="40">
        <v>0</v>
      </c>
      <c r="J65" s="23"/>
    </row>
    <row r="66" spans="1:11" ht="20.25" x14ac:dyDescent="0.2">
      <c r="A66" s="125"/>
      <c r="B66" s="39" t="s">
        <v>101</v>
      </c>
      <c r="C66" s="147"/>
      <c r="D66" s="59"/>
      <c r="E66" s="23">
        <f t="shared" si="0"/>
        <v>0</v>
      </c>
      <c r="F66" s="23"/>
      <c r="G66" s="23"/>
      <c r="H66" s="23">
        <f>SUM(H64:H65)</f>
        <v>0</v>
      </c>
      <c r="I66" s="23">
        <f>SUM(I64:I65)</f>
        <v>0</v>
      </c>
      <c r="J66" s="23"/>
    </row>
    <row r="67" spans="1:11" ht="20.25" x14ac:dyDescent="0.2">
      <c r="A67" s="125"/>
      <c r="B67" s="13" t="s">
        <v>68</v>
      </c>
      <c r="C67" s="147"/>
      <c r="D67" s="61"/>
      <c r="E67" s="40"/>
      <c r="F67" s="40"/>
      <c r="G67" s="40"/>
      <c r="H67" s="40"/>
      <c r="I67" s="40"/>
      <c r="J67" s="40"/>
    </row>
    <row r="68" spans="1:11" ht="20.25" x14ac:dyDescent="0.2">
      <c r="A68" s="125"/>
      <c r="B68" s="39" t="s">
        <v>102</v>
      </c>
      <c r="C68" s="147"/>
      <c r="D68" s="59">
        <f>SUM(D66:D67)</f>
        <v>0</v>
      </c>
      <c r="E68" s="23">
        <f t="shared" ref="E68" si="16">SUM(F68:J68)</f>
        <v>0</v>
      </c>
      <c r="F68" s="23">
        <f t="shared" ref="F68:H68" si="17">SUM(F66:F67)</f>
        <v>0</v>
      </c>
      <c r="G68" s="23">
        <f t="shared" si="17"/>
        <v>0</v>
      </c>
      <c r="H68" s="23">
        <f t="shared" si="17"/>
        <v>0</v>
      </c>
      <c r="I68" s="23">
        <f>SUM(I66:I67)</f>
        <v>0</v>
      </c>
      <c r="J68" s="23">
        <f>SUM(J66:J67)</f>
        <v>0</v>
      </c>
    </row>
    <row r="69" spans="1:11" ht="24.6" customHeight="1" x14ac:dyDescent="0.2">
      <c r="A69" s="126"/>
      <c r="B69" s="13"/>
      <c r="C69" s="148"/>
      <c r="D69" s="59"/>
      <c r="E69" s="23"/>
      <c r="F69" s="23"/>
      <c r="G69" s="23"/>
      <c r="H69" s="23"/>
      <c r="I69" s="23"/>
      <c r="J69" s="23"/>
    </row>
    <row r="70" spans="1:11" ht="24.6" customHeight="1" x14ac:dyDescent="0.2">
      <c r="A70" s="124">
        <v>8</v>
      </c>
      <c r="B70" s="13" t="s">
        <v>11</v>
      </c>
      <c r="C70" s="146" t="s">
        <v>43</v>
      </c>
      <c r="D70" s="59">
        <v>1</v>
      </c>
      <c r="E70" s="23">
        <f t="shared" si="0"/>
        <v>32426000</v>
      </c>
      <c r="F70" s="23">
        <v>28600000</v>
      </c>
      <c r="G70" s="23">
        <f>3718000+108000</f>
        <v>3826000</v>
      </c>
      <c r="H70" s="23">
        <v>0</v>
      </c>
      <c r="I70" s="23"/>
      <c r="J70" s="23"/>
    </row>
    <row r="71" spans="1:11" s="41" customFormat="1" ht="24.6" customHeight="1" x14ac:dyDescent="0.2">
      <c r="A71" s="125"/>
      <c r="B71" s="13" t="s">
        <v>68</v>
      </c>
      <c r="C71" s="147"/>
      <c r="D71" s="61">
        <v>0</v>
      </c>
      <c r="E71" s="40">
        <f t="shared" si="0"/>
        <v>0</v>
      </c>
      <c r="F71" s="40"/>
      <c r="G71" s="40"/>
      <c r="H71" s="40"/>
      <c r="I71" s="40"/>
      <c r="J71" s="40"/>
      <c r="K71" s="78"/>
    </row>
    <row r="72" spans="1:11" ht="24.6" customHeight="1" x14ac:dyDescent="0.2">
      <c r="A72" s="125"/>
      <c r="B72" s="39" t="s">
        <v>100</v>
      </c>
      <c r="C72" s="147"/>
      <c r="D72" s="59">
        <f>SUM(D70:D71)</f>
        <v>1</v>
      </c>
      <c r="E72" s="23">
        <f t="shared" si="0"/>
        <v>0</v>
      </c>
      <c r="F72" s="23"/>
      <c r="G72" s="23"/>
      <c r="H72" s="23"/>
      <c r="I72" s="23"/>
      <c r="J72" s="23"/>
    </row>
    <row r="73" spans="1:11" ht="24.6" customHeight="1" x14ac:dyDescent="0.2">
      <c r="A73" s="125"/>
      <c r="B73" s="13" t="s">
        <v>68</v>
      </c>
      <c r="C73" s="147"/>
      <c r="D73" s="61">
        <v>0</v>
      </c>
      <c r="E73" s="40">
        <f t="shared" si="0"/>
        <v>0</v>
      </c>
      <c r="F73" s="40">
        <v>0</v>
      </c>
      <c r="G73" s="40">
        <v>0</v>
      </c>
      <c r="H73" s="23"/>
      <c r="I73" s="23"/>
      <c r="J73" s="23"/>
    </row>
    <row r="74" spans="1:11" ht="24.6" customHeight="1" x14ac:dyDescent="0.2">
      <c r="A74" s="125"/>
      <c r="B74" s="39" t="s">
        <v>101</v>
      </c>
      <c r="C74" s="147"/>
      <c r="D74" s="59">
        <f>SUM(D72:D73)</f>
        <v>1</v>
      </c>
      <c r="E74" s="23">
        <f t="shared" si="0"/>
        <v>0</v>
      </c>
      <c r="F74" s="23">
        <f>SUM(F72:F73)</f>
        <v>0</v>
      </c>
      <c r="G74" s="23">
        <f>SUM(G72:G73)</f>
        <v>0</v>
      </c>
      <c r="H74" s="23"/>
      <c r="I74" s="23"/>
      <c r="J74" s="23"/>
    </row>
    <row r="75" spans="1:11" ht="24.6" customHeight="1" x14ac:dyDescent="0.2">
      <c r="A75" s="125"/>
      <c r="B75" s="13" t="s">
        <v>68</v>
      </c>
      <c r="C75" s="147"/>
      <c r="D75" s="61"/>
      <c r="E75" s="40"/>
      <c r="F75" s="40"/>
      <c r="G75" s="40"/>
      <c r="H75" s="40"/>
      <c r="I75" s="40"/>
      <c r="J75" s="40"/>
    </row>
    <row r="76" spans="1:11" ht="24.6" customHeight="1" x14ac:dyDescent="0.2">
      <c r="A76" s="125"/>
      <c r="B76" s="39" t="s">
        <v>102</v>
      </c>
      <c r="C76" s="147"/>
      <c r="D76" s="59">
        <f>SUM(D74:D75)</f>
        <v>1</v>
      </c>
      <c r="E76" s="23">
        <f t="shared" ref="E76" si="18">SUM(F76:J76)</f>
        <v>0</v>
      </c>
      <c r="F76" s="23">
        <f t="shared" ref="F76:H76" si="19">SUM(F74:F75)</f>
        <v>0</v>
      </c>
      <c r="G76" s="23">
        <f t="shared" si="19"/>
        <v>0</v>
      </c>
      <c r="H76" s="23">
        <f t="shared" si="19"/>
        <v>0</v>
      </c>
      <c r="I76" s="23">
        <f>SUM(I74:I75)</f>
        <v>0</v>
      </c>
      <c r="J76" s="23">
        <f>SUM(J74:J75)</f>
        <v>0</v>
      </c>
    </row>
    <row r="77" spans="1:11" ht="24.6" customHeight="1" x14ac:dyDescent="0.2">
      <c r="A77" s="126"/>
      <c r="B77" s="13"/>
      <c r="C77" s="148"/>
      <c r="D77" s="59"/>
      <c r="E77" s="23"/>
      <c r="F77" s="23"/>
      <c r="G77" s="23"/>
      <c r="H77" s="23"/>
      <c r="I77" s="23"/>
      <c r="J77" s="23"/>
    </row>
    <row r="78" spans="1:11" ht="24.6" customHeight="1" x14ac:dyDescent="0.2">
      <c r="A78" s="124">
        <v>9</v>
      </c>
      <c r="B78" s="13" t="s">
        <v>77</v>
      </c>
      <c r="C78" s="146" t="s">
        <v>40</v>
      </c>
      <c r="D78" s="59"/>
      <c r="E78" s="23">
        <f t="shared" si="0"/>
        <v>650000</v>
      </c>
      <c r="F78" s="23"/>
      <c r="G78" s="23"/>
      <c r="H78" s="23">
        <v>650000</v>
      </c>
      <c r="I78" s="23"/>
      <c r="J78" s="23"/>
    </row>
    <row r="79" spans="1:11" s="41" customFormat="1" ht="24.6" customHeight="1" x14ac:dyDescent="0.2">
      <c r="A79" s="125"/>
      <c r="B79" s="13" t="s">
        <v>68</v>
      </c>
      <c r="C79" s="147"/>
      <c r="D79" s="61"/>
      <c r="E79" s="40">
        <f t="shared" si="0"/>
        <v>0</v>
      </c>
      <c r="F79" s="40"/>
      <c r="G79" s="40"/>
      <c r="H79" s="40">
        <v>0</v>
      </c>
      <c r="I79" s="40"/>
      <c r="J79" s="40"/>
      <c r="K79" s="78"/>
    </row>
    <row r="80" spans="1:11" ht="24.6" customHeight="1" x14ac:dyDescent="0.2">
      <c r="A80" s="125"/>
      <c r="B80" s="39" t="s">
        <v>100</v>
      </c>
      <c r="C80" s="147"/>
      <c r="D80" s="59"/>
      <c r="E80" s="23">
        <f t="shared" si="0"/>
        <v>0</v>
      </c>
      <c r="F80" s="23"/>
      <c r="G80" s="23"/>
      <c r="H80" s="23"/>
      <c r="I80" s="23"/>
      <c r="J80" s="23"/>
    </row>
    <row r="81" spans="1:11" ht="24.6" customHeight="1" x14ac:dyDescent="0.2">
      <c r="A81" s="125"/>
      <c r="B81" s="13" t="s">
        <v>68</v>
      </c>
      <c r="C81" s="147"/>
      <c r="D81" s="59"/>
      <c r="E81" s="40">
        <f t="shared" si="0"/>
        <v>0</v>
      </c>
      <c r="F81" s="40"/>
      <c r="G81" s="40"/>
      <c r="H81" s="40"/>
      <c r="I81" s="23"/>
      <c r="J81" s="23"/>
    </row>
    <row r="82" spans="1:11" ht="24.6" customHeight="1" x14ac:dyDescent="0.2">
      <c r="A82" s="125"/>
      <c r="B82" s="39" t="s">
        <v>101</v>
      </c>
      <c r="C82" s="147"/>
      <c r="D82" s="59"/>
      <c r="E82" s="23">
        <f t="shared" si="0"/>
        <v>0</v>
      </c>
      <c r="F82" s="23"/>
      <c r="G82" s="23"/>
      <c r="H82" s="23">
        <f>SUM(H80:H81)</f>
        <v>0</v>
      </c>
      <c r="I82" s="23"/>
      <c r="J82" s="23"/>
    </row>
    <row r="83" spans="1:11" ht="24.6" customHeight="1" x14ac:dyDescent="0.2">
      <c r="A83" s="125"/>
      <c r="B83" s="13" t="s">
        <v>68</v>
      </c>
      <c r="C83" s="147"/>
      <c r="D83" s="61"/>
      <c r="E83" s="40"/>
      <c r="F83" s="40"/>
      <c r="G83" s="40"/>
      <c r="H83" s="40"/>
      <c r="I83" s="40"/>
      <c r="J83" s="40"/>
    </row>
    <row r="84" spans="1:11" ht="24.6" customHeight="1" x14ac:dyDescent="0.2">
      <c r="A84" s="125"/>
      <c r="B84" s="39" t="s">
        <v>102</v>
      </c>
      <c r="C84" s="147"/>
      <c r="D84" s="59">
        <f>SUM(D82:D83)</f>
        <v>0</v>
      </c>
      <c r="E84" s="23">
        <f t="shared" ref="E84" si="20">SUM(F84:J84)</f>
        <v>0</v>
      </c>
      <c r="F84" s="23">
        <f t="shared" ref="F84:H84" si="21">SUM(F82:F83)</f>
        <v>0</v>
      </c>
      <c r="G84" s="23">
        <f t="shared" si="21"/>
        <v>0</v>
      </c>
      <c r="H84" s="23">
        <f t="shared" si="21"/>
        <v>0</v>
      </c>
      <c r="I84" s="23">
        <f>SUM(I82:I83)</f>
        <v>0</v>
      </c>
      <c r="J84" s="23">
        <f>SUM(J82:J83)</f>
        <v>0</v>
      </c>
    </row>
    <row r="85" spans="1:11" ht="24.6" customHeight="1" x14ac:dyDescent="0.2">
      <c r="A85" s="126"/>
      <c r="B85" s="13"/>
      <c r="C85" s="148"/>
      <c r="D85" s="59"/>
      <c r="E85" s="23"/>
      <c r="F85" s="23"/>
      <c r="G85" s="23"/>
      <c r="H85" s="23"/>
      <c r="I85" s="23"/>
      <c r="J85" s="23"/>
    </row>
    <row r="86" spans="1:11" ht="24.6" customHeight="1" x14ac:dyDescent="0.2">
      <c r="A86" s="124">
        <v>10</v>
      </c>
      <c r="B86" s="65" t="s">
        <v>12</v>
      </c>
      <c r="C86" s="146" t="s">
        <v>40</v>
      </c>
      <c r="D86" s="59"/>
      <c r="E86" s="23">
        <f t="shared" si="0"/>
        <v>7470207</v>
      </c>
      <c r="F86" s="23"/>
      <c r="G86" s="23"/>
      <c r="H86" s="23">
        <v>7470207</v>
      </c>
      <c r="I86" s="23"/>
      <c r="J86" s="23"/>
    </row>
    <row r="87" spans="1:11" s="41" customFormat="1" ht="24.6" customHeight="1" x14ac:dyDescent="0.2">
      <c r="A87" s="125"/>
      <c r="B87" s="13" t="s">
        <v>68</v>
      </c>
      <c r="C87" s="147"/>
      <c r="D87" s="61"/>
      <c r="E87" s="40">
        <f t="shared" si="0"/>
        <v>0</v>
      </c>
      <c r="F87" s="40"/>
      <c r="G87" s="40"/>
      <c r="H87" s="40">
        <v>0</v>
      </c>
      <c r="I87" s="40"/>
      <c r="J87" s="40"/>
      <c r="K87" s="78"/>
    </row>
    <row r="88" spans="1:11" ht="24.6" customHeight="1" x14ac:dyDescent="0.2">
      <c r="A88" s="125"/>
      <c r="B88" s="39" t="s">
        <v>100</v>
      </c>
      <c r="C88" s="147"/>
      <c r="D88" s="59"/>
      <c r="E88" s="23">
        <f t="shared" si="0"/>
        <v>0</v>
      </c>
      <c r="F88" s="23"/>
      <c r="G88" s="23"/>
      <c r="H88" s="23"/>
      <c r="I88" s="23"/>
      <c r="J88" s="23"/>
    </row>
    <row r="89" spans="1:11" ht="24.6" customHeight="1" x14ac:dyDescent="0.2">
      <c r="A89" s="125"/>
      <c r="B89" s="13" t="s">
        <v>68</v>
      </c>
      <c r="C89" s="147"/>
      <c r="D89" s="59"/>
      <c r="E89" s="40">
        <f t="shared" si="0"/>
        <v>0</v>
      </c>
      <c r="F89" s="40"/>
      <c r="G89" s="40"/>
      <c r="H89" s="40"/>
      <c r="I89" s="23"/>
      <c r="J89" s="23"/>
    </row>
    <row r="90" spans="1:11" ht="24.6" customHeight="1" x14ac:dyDescent="0.2">
      <c r="A90" s="125"/>
      <c r="B90" s="39" t="s">
        <v>101</v>
      </c>
      <c r="C90" s="147"/>
      <c r="D90" s="59"/>
      <c r="E90" s="23">
        <f t="shared" si="0"/>
        <v>0</v>
      </c>
      <c r="F90" s="23"/>
      <c r="G90" s="23"/>
      <c r="H90" s="23">
        <f>SUM(H88:H89)</f>
        <v>0</v>
      </c>
      <c r="I90" s="23"/>
      <c r="J90" s="23"/>
    </row>
    <row r="91" spans="1:11" ht="24.6" customHeight="1" x14ac:dyDescent="0.2">
      <c r="A91" s="125"/>
      <c r="B91" s="13" t="s">
        <v>68</v>
      </c>
      <c r="C91" s="147"/>
      <c r="D91" s="61"/>
      <c r="E91" s="40"/>
      <c r="F91" s="40"/>
      <c r="G91" s="40"/>
      <c r="H91" s="40"/>
      <c r="I91" s="40"/>
      <c r="J91" s="40"/>
    </row>
    <row r="92" spans="1:11" ht="24.6" customHeight="1" x14ac:dyDescent="0.2">
      <c r="A92" s="125"/>
      <c r="B92" s="39" t="s">
        <v>102</v>
      </c>
      <c r="C92" s="147"/>
      <c r="D92" s="59">
        <f>SUM(D90:D91)</f>
        <v>0</v>
      </c>
      <c r="E92" s="23">
        <f t="shared" ref="E92" si="22">SUM(F92:J92)</f>
        <v>0</v>
      </c>
      <c r="F92" s="23">
        <f t="shared" ref="F92:H92" si="23">SUM(F90:F91)</f>
        <v>0</v>
      </c>
      <c r="G92" s="23">
        <f t="shared" si="23"/>
        <v>0</v>
      </c>
      <c r="H92" s="23">
        <f t="shared" si="23"/>
        <v>0</v>
      </c>
      <c r="I92" s="23">
        <f>SUM(I90:I91)</f>
        <v>0</v>
      </c>
      <c r="J92" s="23">
        <f>SUM(J90:J91)</f>
        <v>0</v>
      </c>
    </row>
    <row r="93" spans="1:11" ht="24.6" customHeight="1" x14ac:dyDescent="0.2">
      <c r="A93" s="126"/>
      <c r="B93" s="13"/>
      <c r="C93" s="148"/>
      <c r="D93" s="59"/>
      <c r="E93" s="23"/>
      <c r="F93" s="23"/>
      <c r="G93" s="23"/>
      <c r="H93" s="23"/>
      <c r="I93" s="23"/>
      <c r="J93" s="23"/>
    </row>
    <row r="94" spans="1:11" s="3" customFormat="1" ht="45.75" customHeight="1" x14ac:dyDescent="0.2">
      <c r="A94" s="124">
        <v>11</v>
      </c>
      <c r="B94" s="18" t="s">
        <v>103</v>
      </c>
      <c r="C94" s="149" t="s">
        <v>50</v>
      </c>
      <c r="D94" s="59"/>
      <c r="E94" s="23">
        <f t="shared" si="0"/>
        <v>8424150</v>
      </c>
      <c r="F94" s="25">
        <v>7183000</v>
      </c>
      <c r="G94" s="25">
        <v>466895</v>
      </c>
      <c r="H94" s="25">
        <v>774255</v>
      </c>
      <c r="I94" s="25"/>
      <c r="J94" s="25"/>
      <c r="K94" s="30"/>
    </row>
    <row r="95" spans="1:11" s="42" customFormat="1" ht="20.25" x14ac:dyDescent="0.2">
      <c r="A95" s="125"/>
      <c r="B95" s="13" t="s">
        <v>68</v>
      </c>
      <c r="C95" s="150"/>
      <c r="D95" s="61"/>
      <c r="E95" s="40">
        <f t="shared" si="0"/>
        <v>0</v>
      </c>
      <c r="F95" s="40"/>
      <c r="G95" s="43"/>
      <c r="H95" s="43"/>
      <c r="I95" s="43"/>
      <c r="J95" s="43"/>
      <c r="K95" s="79"/>
    </row>
    <row r="96" spans="1:11" s="3" customFormat="1" ht="20.25" x14ac:dyDescent="0.2">
      <c r="A96" s="125"/>
      <c r="B96" s="39" t="s">
        <v>100</v>
      </c>
      <c r="C96" s="150"/>
      <c r="D96" s="59"/>
      <c r="E96" s="23">
        <f t="shared" si="0"/>
        <v>0</v>
      </c>
      <c r="F96" s="25"/>
      <c r="G96" s="25"/>
      <c r="H96" s="25"/>
      <c r="I96" s="25"/>
      <c r="J96" s="25"/>
      <c r="K96" s="30"/>
    </row>
    <row r="97" spans="1:11" s="3" customFormat="1" ht="20.25" x14ac:dyDescent="0.2">
      <c r="A97" s="125"/>
      <c r="B97" s="13" t="s">
        <v>68</v>
      </c>
      <c r="C97" s="150"/>
      <c r="D97" s="59"/>
      <c r="E97" s="40">
        <f t="shared" si="0"/>
        <v>0</v>
      </c>
      <c r="F97" s="43">
        <v>0</v>
      </c>
      <c r="G97" s="43">
        <v>0</v>
      </c>
      <c r="H97" s="43">
        <v>0</v>
      </c>
      <c r="I97" s="25"/>
      <c r="J97" s="25"/>
      <c r="K97" s="30"/>
    </row>
    <row r="98" spans="1:11" s="3" customFormat="1" ht="20.25" x14ac:dyDescent="0.2">
      <c r="A98" s="125"/>
      <c r="B98" s="39" t="s">
        <v>101</v>
      </c>
      <c r="C98" s="150"/>
      <c r="D98" s="59"/>
      <c r="E98" s="23">
        <f t="shared" si="0"/>
        <v>0</v>
      </c>
      <c r="F98" s="25">
        <f t="shared" ref="F98:G98" si="24">SUM(F96:F97)</f>
        <v>0</v>
      </c>
      <c r="G98" s="25">
        <f t="shared" si="24"/>
        <v>0</v>
      </c>
      <c r="H98" s="25">
        <f>SUM(H96:H97)</f>
        <v>0</v>
      </c>
      <c r="I98" s="25"/>
      <c r="J98" s="25"/>
      <c r="K98" s="30"/>
    </row>
    <row r="99" spans="1:11" s="3" customFormat="1" ht="20.25" x14ac:dyDescent="0.2">
      <c r="A99" s="125"/>
      <c r="B99" s="13" t="s">
        <v>68</v>
      </c>
      <c r="C99" s="150"/>
      <c r="D99" s="61"/>
      <c r="E99" s="40"/>
      <c r="F99" s="40"/>
      <c r="G99" s="40"/>
      <c r="H99" s="40"/>
      <c r="I99" s="40"/>
      <c r="J99" s="40"/>
      <c r="K99" s="30"/>
    </row>
    <row r="100" spans="1:11" s="3" customFormat="1" ht="20.25" x14ac:dyDescent="0.2">
      <c r="A100" s="125"/>
      <c r="B100" s="39" t="s">
        <v>102</v>
      </c>
      <c r="C100" s="150"/>
      <c r="D100" s="59">
        <f>SUM(D98:D99)</f>
        <v>0</v>
      </c>
      <c r="E100" s="23">
        <f t="shared" ref="E100" si="25">SUM(F100:J100)</f>
        <v>0</v>
      </c>
      <c r="F100" s="23">
        <f t="shared" ref="F100:H100" si="26">SUM(F98:F99)</f>
        <v>0</v>
      </c>
      <c r="G100" s="23">
        <f t="shared" si="26"/>
        <v>0</v>
      </c>
      <c r="H100" s="23">
        <f t="shared" si="26"/>
        <v>0</v>
      </c>
      <c r="I100" s="23">
        <f>SUM(I98:I99)</f>
        <v>0</v>
      </c>
      <c r="J100" s="23">
        <f>SUM(J98:J99)</f>
        <v>0</v>
      </c>
      <c r="K100" s="30"/>
    </row>
    <row r="101" spans="1:11" s="3" customFormat="1" ht="24.6" customHeight="1" x14ac:dyDescent="0.2">
      <c r="A101" s="126"/>
      <c r="B101" s="18"/>
      <c r="C101" s="151"/>
      <c r="D101" s="59"/>
      <c r="E101" s="23"/>
      <c r="F101" s="25"/>
      <c r="G101" s="25"/>
      <c r="H101" s="25"/>
      <c r="I101" s="25"/>
      <c r="J101" s="25"/>
      <c r="K101" s="30"/>
    </row>
    <row r="102" spans="1:11" s="3" customFormat="1" ht="35.25" customHeight="1" x14ac:dyDescent="0.2">
      <c r="A102" s="124">
        <v>12</v>
      </c>
      <c r="B102" s="18" t="s">
        <v>104</v>
      </c>
      <c r="C102" s="149" t="s">
        <v>50</v>
      </c>
      <c r="D102" s="59"/>
      <c r="E102" s="23">
        <f t="shared" si="0"/>
        <v>8564724</v>
      </c>
      <c r="F102" s="25">
        <v>8006220</v>
      </c>
      <c r="G102" s="25">
        <v>520404</v>
      </c>
      <c r="H102" s="25">
        <v>38100</v>
      </c>
      <c r="I102" s="25"/>
      <c r="J102" s="25"/>
      <c r="K102" s="30"/>
    </row>
    <row r="103" spans="1:11" s="42" customFormat="1" ht="24.6" customHeight="1" x14ac:dyDescent="0.2">
      <c r="A103" s="125"/>
      <c r="B103" s="13" t="s">
        <v>68</v>
      </c>
      <c r="C103" s="150"/>
      <c r="D103" s="61"/>
      <c r="E103" s="40">
        <f t="shared" si="0"/>
        <v>0</v>
      </c>
      <c r="F103" s="43">
        <v>0</v>
      </c>
      <c r="G103" s="43">
        <v>0</v>
      </c>
      <c r="H103" s="43"/>
      <c r="I103" s="43"/>
      <c r="J103" s="43"/>
      <c r="K103" s="79"/>
    </row>
    <row r="104" spans="1:11" s="3" customFormat="1" ht="24.6" customHeight="1" x14ac:dyDescent="0.2">
      <c r="A104" s="125"/>
      <c r="B104" s="39" t="s">
        <v>100</v>
      </c>
      <c r="C104" s="150"/>
      <c r="D104" s="59"/>
      <c r="E104" s="23">
        <f t="shared" si="0"/>
        <v>0</v>
      </c>
      <c r="F104" s="25"/>
      <c r="G104" s="25"/>
      <c r="H104" s="25"/>
      <c r="I104" s="25"/>
      <c r="J104" s="25"/>
      <c r="K104" s="30"/>
    </row>
    <row r="105" spans="1:11" s="3" customFormat="1" ht="24.6" customHeight="1" x14ac:dyDescent="0.2">
      <c r="A105" s="125"/>
      <c r="B105" s="13" t="s">
        <v>68</v>
      </c>
      <c r="C105" s="150"/>
      <c r="D105" s="59"/>
      <c r="E105" s="40">
        <f t="shared" si="0"/>
        <v>0</v>
      </c>
      <c r="F105" s="43">
        <v>0</v>
      </c>
      <c r="G105" s="43">
        <v>0</v>
      </c>
      <c r="H105" s="43">
        <v>0</v>
      </c>
      <c r="I105" s="25"/>
      <c r="J105" s="25"/>
      <c r="K105" s="30"/>
    </row>
    <row r="106" spans="1:11" s="3" customFormat="1" ht="24.6" customHeight="1" x14ac:dyDescent="0.2">
      <c r="A106" s="125"/>
      <c r="B106" s="39" t="s">
        <v>101</v>
      </c>
      <c r="C106" s="150"/>
      <c r="D106" s="59"/>
      <c r="E106" s="23">
        <f t="shared" si="0"/>
        <v>0</v>
      </c>
      <c r="F106" s="25">
        <f t="shared" ref="F106:G106" si="27">SUM(F104:F105)</f>
        <v>0</v>
      </c>
      <c r="G106" s="25">
        <f t="shared" si="27"/>
        <v>0</v>
      </c>
      <c r="H106" s="25">
        <f>SUM(H104:H105)</f>
        <v>0</v>
      </c>
      <c r="I106" s="25"/>
      <c r="J106" s="25"/>
      <c r="K106" s="30"/>
    </row>
    <row r="107" spans="1:11" s="3" customFormat="1" ht="24.6" customHeight="1" x14ac:dyDescent="0.2">
      <c r="A107" s="125"/>
      <c r="B107" s="13" t="s">
        <v>68</v>
      </c>
      <c r="C107" s="150"/>
      <c r="D107" s="61"/>
      <c r="E107" s="40"/>
      <c r="F107" s="40"/>
      <c r="G107" s="40"/>
      <c r="H107" s="40"/>
      <c r="I107" s="40"/>
      <c r="J107" s="40"/>
      <c r="K107" s="30"/>
    </row>
    <row r="108" spans="1:11" s="3" customFormat="1" ht="24.6" customHeight="1" x14ac:dyDescent="0.2">
      <c r="A108" s="125"/>
      <c r="B108" s="39" t="s">
        <v>102</v>
      </c>
      <c r="C108" s="150"/>
      <c r="D108" s="59">
        <f>SUM(D106:D107)</f>
        <v>0</v>
      </c>
      <c r="E108" s="23">
        <f t="shared" ref="E108" si="28">SUM(F108:J108)</f>
        <v>0</v>
      </c>
      <c r="F108" s="23">
        <f t="shared" ref="F108:H108" si="29">SUM(F106:F107)</f>
        <v>0</v>
      </c>
      <c r="G108" s="23">
        <f t="shared" si="29"/>
        <v>0</v>
      </c>
      <c r="H108" s="23">
        <f t="shared" si="29"/>
        <v>0</v>
      </c>
      <c r="I108" s="23">
        <f>SUM(I106:I107)</f>
        <v>0</v>
      </c>
      <c r="J108" s="23">
        <f>SUM(J106:J107)</f>
        <v>0</v>
      </c>
      <c r="K108" s="30"/>
    </row>
    <row r="109" spans="1:11" s="3" customFormat="1" ht="24.6" customHeight="1" x14ac:dyDescent="0.2">
      <c r="A109" s="126"/>
      <c r="B109" s="18"/>
      <c r="C109" s="151"/>
      <c r="D109" s="59"/>
      <c r="E109" s="23"/>
      <c r="F109" s="25"/>
      <c r="G109" s="25"/>
      <c r="H109" s="25"/>
      <c r="I109" s="25"/>
      <c r="J109" s="25"/>
      <c r="K109" s="30"/>
    </row>
    <row r="110" spans="1:11" s="3" customFormat="1" ht="37.5" x14ac:dyDescent="0.2">
      <c r="A110" s="124">
        <v>13</v>
      </c>
      <c r="B110" s="66" t="s">
        <v>76</v>
      </c>
      <c r="C110" s="149" t="s">
        <v>44</v>
      </c>
      <c r="D110" s="59"/>
      <c r="E110" s="23">
        <f t="shared" si="0"/>
        <v>837200</v>
      </c>
      <c r="F110" s="25"/>
      <c r="G110" s="25"/>
      <c r="H110" s="25"/>
      <c r="I110" s="25"/>
      <c r="J110" s="25">
        <v>837200</v>
      </c>
      <c r="K110" s="30"/>
    </row>
    <row r="111" spans="1:11" s="42" customFormat="1" ht="20.25" x14ac:dyDescent="0.2">
      <c r="A111" s="125"/>
      <c r="B111" s="13" t="s">
        <v>68</v>
      </c>
      <c r="C111" s="150"/>
      <c r="D111" s="61"/>
      <c r="E111" s="40">
        <f t="shared" si="0"/>
        <v>0</v>
      </c>
      <c r="F111" s="43"/>
      <c r="G111" s="43"/>
      <c r="H111" s="43"/>
      <c r="I111" s="43"/>
      <c r="J111" s="43"/>
      <c r="K111" s="79"/>
    </row>
    <row r="112" spans="1:11" s="3" customFormat="1" ht="20.25" x14ac:dyDescent="0.2">
      <c r="A112" s="125"/>
      <c r="B112" s="39" t="s">
        <v>100</v>
      </c>
      <c r="C112" s="150"/>
      <c r="D112" s="59"/>
      <c r="E112" s="23">
        <f t="shared" si="0"/>
        <v>0</v>
      </c>
      <c r="F112" s="25"/>
      <c r="G112" s="25"/>
      <c r="H112" s="25"/>
      <c r="I112" s="25"/>
      <c r="J112" s="25"/>
      <c r="K112" s="30"/>
    </row>
    <row r="113" spans="1:11" s="3" customFormat="1" ht="20.25" x14ac:dyDescent="0.2">
      <c r="A113" s="125"/>
      <c r="B113" s="13" t="s">
        <v>68</v>
      </c>
      <c r="C113" s="150"/>
      <c r="D113" s="59"/>
      <c r="E113" s="40">
        <f t="shared" si="0"/>
        <v>0</v>
      </c>
      <c r="F113" s="43"/>
      <c r="G113" s="43"/>
      <c r="H113" s="43"/>
      <c r="I113" s="43"/>
      <c r="J113" s="43"/>
      <c r="K113" s="30"/>
    </row>
    <row r="114" spans="1:11" s="3" customFormat="1" ht="20.25" x14ac:dyDescent="0.2">
      <c r="A114" s="125"/>
      <c r="B114" s="39" t="s">
        <v>101</v>
      </c>
      <c r="C114" s="150"/>
      <c r="D114" s="59"/>
      <c r="E114" s="23">
        <f t="shared" si="0"/>
        <v>0</v>
      </c>
      <c r="F114" s="25"/>
      <c r="G114" s="25"/>
      <c r="H114" s="25"/>
      <c r="I114" s="25"/>
      <c r="J114" s="25">
        <f>SUM(J112:J113)</f>
        <v>0</v>
      </c>
      <c r="K114" s="30"/>
    </row>
    <row r="115" spans="1:11" s="3" customFormat="1" ht="20.25" x14ac:dyDescent="0.2">
      <c r="A115" s="125"/>
      <c r="B115" s="13" t="s">
        <v>68</v>
      </c>
      <c r="C115" s="150"/>
      <c r="D115" s="61"/>
      <c r="E115" s="40"/>
      <c r="F115" s="40"/>
      <c r="G115" s="40"/>
      <c r="H115" s="40"/>
      <c r="I115" s="40"/>
      <c r="J115" s="40"/>
      <c r="K115" s="30"/>
    </row>
    <row r="116" spans="1:11" s="3" customFormat="1" ht="20.25" x14ac:dyDescent="0.2">
      <c r="A116" s="125"/>
      <c r="B116" s="39" t="s">
        <v>102</v>
      </c>
      <c r="C116" s="150"/>
      <c r="D116" s="59">
        <f>SUM(D114:D115)</f>
        <v>0</v>
      </c>
      <c r="E116" s="23">
        <f t="shared" ref="E116" si="30">SUM(F116:J116)</f>
        <v>0</v>
      </c>
      <c r="F116" s="23">
        <f t="shared" ref="F116:H116" si="31">SUM(F114:F115)</f>
        <v>0</v>
      </c>
      <c r="G116" s="23">
        <f t="shared" si="31"/>
        <v>0</v>
      </c>
      <c r="H116" s="23">
        <f t="shared" si="31"/>
        <v>0</v>
      </c>
      <c r="I116" s="23">
        <f>SUM(I114:I115)</f>
        <v>0</v>
      </c>
      <c r="J116" s="23">
        <f>SUM(J114:J115)</f>
        <v>0</v>
      </c>
      <c r="K116" s="30"/>
    </row>
    <row r="117" spans="1:11" s="3" customFormat="1" ht="24.6" customHeight="1" x14ac:dyDescent="0.2">
      <c r="A117" s="126"/>
      <c r="B117" s="13"/>
      <c r="C117" s="151"/>
      <c r="D117" s="59"/>
      <c r="E117" s="23"/>
      <c r="F117" s="25"/>
      <c r="G117" s="25"/>
      <c r="H117" s="25"/>
      <c r="I117" s="25"/>
      <c r="J117" s="25"/>
      <c r="K117" s="30"/>
    </row>
    <row r="118" spans="1:11" s="3" customFormat="1" ht="24.6" customHeight="1" x14ac:dyDescent="0.2">
      <c r="A118" s="124">
        <v>14</v>
      </c>
      <c r="B118" s="13" t="s">
        <v>75</v>
      </c>
      <c r="C118" s="146" t="s">
        <v>43</v>
      </c>
      <c r="D118" s="59"/>
      <c r="E118" s="23">
        <f t="shared" si="0"/>
        <v>6000000</v>
      </c>
      <c r="F118" s="25"/>
      <c r="G118" s="25"/>
      <c r="H118" s="25">
        <v>6000000</v>
      </c>
      <c r="I118" s="25"/>
      <c r="J118" s="25">
        <v>0</v>
      </c>
      <c r="K118" s="30"/>
    </row>
    <row r="119" spans="1:11" s="42" customFormat="1" ht="24.6" customHeight="1" x14ac:dyDescent="0.2">
      <c r="A119" s="125"/>
      <c r="B119" s="13" t="s">
        <v>68</v>
      </c>
      <c r="C119" s="147"/>
      <c r="D119" s="61"/>
      <c r="E119" s="40">
        <f t="shared" si="0"/>
        <v>0</v>
      </c>
      <c r="F119" s="43"/>
      <c r="G119" s="43"/>
      <c r="H119" s="43"/>
      <c r="I119" s="43"/>
      <c r="J119" s="43"/>
      <c r="K119" s="79"/>
    </row>
    <row r="120" spans="1:11" s="3" customFormat="1" ht="24.6" customHeight="1" x14ac:dyDescent="0.2">
      <c r="A120" s="125"/>
      <c r="B120" s="39" t="s">
        <v>100</v>
      </c>
      <c r="C120" s="147"/>
      <c r="D120" s="59"/>
      <c r="E120" s="23">
        <f t="shared" si="0"/>
        <v>0</v>
      </c>
      <c r="F120" s="25"/>
      <c r="G120" s="25"/>
      <c r="H120" s="25"/>
      <c r="I120" s="25"/>
      <c r="J120" s="25">
        <f>SUM(J118:J119)</f>
        <v>0</v>
      </c>
      <c r="K120" s="30"/>
    </row>
    <row r="121" spans="1:11" s="3" customFormat="1" ht="24.6" customHeight="1" x14ac:dyDescent="0.2">
      <c r="A121" s="125"/>
      <c r="B121" s="13" t="s">
        <v>68</v>
      </c>
      <c r="C121" s="147"/>
      <c r="D121" s="59"/>
      <c r="E121" s="40">
        <f t="shared" si="0"/>
        <v>0</v>
      </c>
      <c r="F121" s="43"/>
      <c r="G121" s="43"/>
      <c r="H121" s="43"/>
      <c r="I121" s="43"/>
      <c r="J121" s="43"/>
      <c r="K121" s="30"/>
    </row>
    <row r="122" spans="1:11" s="3" customFormat="1" ht="24.6" customHeight="1" x14ac:dyDescent="0.2">
      <c r="A122" s="125"/>
      <c r="B122" s="39" t="s">
        <v>101</v>
      </c>
      <c r="C122" s="147"/>
      <c r="D122" s="59"/>
      <c r="E122" s="23">
        <f t="shared" si="0"/>
        <v>0</v>
      </c>
      <c r="F122" s="25"/>
      <c r="G122" s="25"/>
      <c r="H122" s="25">
        <f>SUM(H120:H121)</f>
        <v>0</v>
      </c>
      <c r="I122" s="25"/>
      <c r="J122" s="25">
        <f>SUM(J120:J121)</f>
        <v>0</v>
      </c>
      <c r="K122" s="30"/>
    </row>
    <row r="123" spans="1:11" s="3" customFormat="1" ht="24.6" customHeight="1" x14ac:dyDescent="0.2">
      <c r="A123" s="125"/>
      <c r="B123" s="13" t="s">
        <v>68</v>
      </c>
      <c r="C123" s="147"/>
      <c r="D123" s="61"/>
      <c r="E123" s="40"/>
      <c r="F123" s="40"/>
      <c r="G123" s="40"/>
      <c r="H123" s="40"/>
      <c r="I123" s="40"/>
      <c r="J123" s="40"/>
      <c r="K123" s="30"/>
    </row>
    <row r="124" spans="1:11" s="3" customFormat="1" ht="24.6" customHeight="1" x14ac:dyDescent="0.2">
      <c r="A124" s="125"/>
      <c r="B124" s="39" t="s">
        <v>102</v>
      </c>
      <c r="C124" s="147"/>
      <c r="D124" s="59">
        <f>SUM(D122:D123)</f>
        <v>0</v>
      </c>
      <c r="E124" s="23">
        <f t="shared" ref="E124" si="32">SUM(F124:J124)</f>
        <v>0</v>
      </c>
      <c r="F124" s="23">
        <f t="shared" ref="F124:H124" si="33">SUM(F122:F123)</f>
        <v>0</v>
      </c>
      <c r="G124" s="23">
        <f t="shared" si="33"/>
        <v>0</v>
      </c>
      <c r="H124" s="23">
        <f t="shared" si="33"/>
        <v>0</v>
      </c>
      <c r="I124" s="23">
        <f>SUM(I122:I123)</f>
        <v>0</v>
      </c>
      <c r="J124" s="23">
        <f>SUM(J122:J123)</f>
        <v>0</v>
      </c>
      <c r="K124" s="30"/>
    </row>
    <row r="125" spans="1:11" s="3" customFormat="1" ht="24.6" customHeight="1" x14ac:dyDescent="0.2">
      <c r="A125" s="126"/>
      <c r="B125" s="13"/>
      <c r="C125" s="148"/>
      <c r="D125" s="59"/>
      <c r="E125" s="23"/>
      <c r="F125" s="25"/>
      <c r="G125" s="25"/>
      <c r="H125" s="25"/>
      <c r="I125" s="25"/>
      <c r="J125" s="25"/>
      <c r="K125" s="30"/>
    </row>
    <row r="126" spans="1:11" s="3" customFormat="1" ht="20.25" x14ac:dyDescent="0.2">
      <c r="A126" s="124">
        <v>15</v>
      </c>
      <c r="B126" s="65" t="s">
        <v>74</v>
      </c>
      <c r="C126" s="146" t="s">
        <v>45</v>
      </c>
      <c r="D126" s="59">
        <v>1</v>
      </c>
      <c r="E126" s="23">
        <f t="shared" si="0"/>
        <v>8116100</v>
      </c>
      <c r="F126" s="25">
        <v>4970000</v>
      </c>
      <c r="G126" s="25">
        <v>646100</v>
      </c>
      <c r="H126" s="25">
        <v>2500000</v>
      </c>
      <c r="I126" s="25"/>
      <c r="J126" s="25"/>
      <c r="K126" s="77"/>
    </row>
    <row r="127" spans="1:11" s="42" customFormat="1" ht="20.25" x14ac:dyDescent="0.2">
      <c r="A127" s="125"/>
      <c r="B127" s="13" t="s">
        <v>68</v>
      </c>
      <c r="C127" s="147"/>
      <c r="D127" s="61">
        <v>0</v>
      </c>
      <c r="E127" s="40">
        <f t="shared" si="0"/>
        <v>0</v>
      </c>
      <c r="F127" s="43">
        <v>0</v>
      </c>
      <c r="G127" s="43">
        <v>0</v>
      </c>
      <c r="H127" s="43"/>
      <c r="I127" s="43"/>
      <c r="J127" s="43"/>
      <c r="K127" s="80"/>
    </row>
    <row r="128" spans="1:11" s="3" customFormat="1" ht="20.25" x14ac:dyDescent="0.2">
      <c r="A128" s="125"/>
      <c r="B128" s="39" t="s">
        <v>100</v>
      </c>
      <c r="C128" s="147"/>
      <c r="D128" s="59">
        <v>1</v>
      </c>
      <c r="E128" s="23">
        <f t="shared" si="0"/>
        <v>0</v>
      </c>
      <c r="F128" s="25">
        <v>0</v>
      </c>
      <c r="G128" s="25">
        <v>0</v>
      </c>
      <c r="H128" s="25"/>
      <c r="I128" s="25"/>
      <c r="J128" s="25"/>
      <c r="K128" s="77"/>
    </row>
    <row r="129" spans="1:11" s="3" customFormat="1" ht="20.25" x14ac:dyDescent="0.2">
      <c r="A129" s="125"/>
      <c r="B129" s="13" t="s">
        <v>68</v>
      </c>
      <c r="C129" s="147"/>
      <c r="D129" s="59"/>
      <c r="E129" s="40">
        <f t="shared" si="0"/>
        <v>0</v>
      </c>
      <c r="F129" s="43"/>
      <c r="G129" s="43"/>
      <c r="H129" s="43"/>
      <c r="I129" s="43"/>
      <c r="J129" s="43">
        <v>0</v>
      </c>
      <c r="K129" s="77"/>
    </row>
    <row r="130" spans="1:11" s="3" customFormat="1" ht="20.25" x14ac:dyDescent="0.2">
      <c r="A130" s="125"/>
      <c r="B130" s="39" t="s">
        <v>101</v>
      </c>
      <c r="C130" s="147"/>
      <c r="D130" s="59">
        <f>SUM(D128:D129)</f>
        <v>1</v>
      </c>
      <c r="E130" s="23">
        <f t="shared" ref="E130" si="34">SUM(F130:J130)</f>
        <v>0</v>
      </c>
      <c r="F130" s="25">
        <f t="shared" ref="F130:H130" si="35">SUM(F128:F129)</f>
        <v>0</v>
      </c>
      <c r="G130" s="25">
        <f t="shared" si="35"/>
        <v>0</v>
      </c>
      <c r="H130" s="25">
        <f t="shared" si="35"/>
        <v>0</v>
      </c>
      <c r="I130" s="25"/>
      <c r="J130" s="25">
        <f>SUM(J128:J129)</f>
        <v>0</v>
      </c>
      <c r="K130" s="77"/>
    </row>
    <row r="131" spans="1:11" s="3" customFormat="1" ht="20.25" x14ac:dyDescent="0.2">
      <c r="A131" s="125"/>
      <c r="B131" s="13" t="s">
        <v>68</v>
      </c>
      <c r="C131" s="147"/>
      <c r="D131" s="61"/>
      <c r="E131" s="40"/>
      <c r="F131" s="40"/>
      <c r="G131" s="40"/>
      <c r="H131" s="40"/>
      <c r="I131" s="40"/>
      <c r="J131" s="40"/>
      <c r="K131" s="77"/>
    </row>
    <row r="132" spans="1:11" s="3" customFormat="1" ht="20.25" x14ac:dyDescent="0.2">
      <c r="A132" s="125"/>
      <c r="B132" s="39" t="s">
        <v>102</v>
      </c>
      <c r="C132" s="147"/>
      <c r="D132" s="59">
        <f>SUM(D130:D131)</f>
        <v>1</v>
      </c>
      <c r="E132" s="23">
        <f t="shared" ref="E132" si="36">SUM(F132:J132)</f>
        <v>0</v>
      </c>
      <c r="F132" s="23">
        <f t="shared" ref="F132:H132" si="37">SUM(F130:F131)</f>
        <v>0</v>
      </c>
      <c r="G132" s="23">
        <f t="shared" si="37"/>
        <v>0</v>
      </c>
      <c r="H132" s="23">
        <f t="shared" si="37"/>
        <v>0</v>
      </c>
      <c r="I132" s="23">
        <f>SUM(I130:I131)</f>
        <v>0</v>
      </c>
      <c r="J132" s="23">
        <f>SUM(J130:J131)</f>
        <v>0</v>
      </c>
      <c r="K132" s="77"/>
    </row>
    <row r="133" spans="1:11" s="3" customFormat="1" ht="24.6" customHeight="1" x14ac:dyDescent="0.2">
      <c r="A133" s="126"/>
      <c r="B133" s="13"/>
      <c r="C133" s="148"/>
      <c r="D133" s="59"/>
      <c r="E133" s="23"/>
      <c r="F133" s="25"/>
      <c r="G133" s="25"/>
      <c r="H133" s="25"/>
      <c r="I133" s="25"/>
      <c r="J133" s="25"/>
      <c r="K133" s="30"/>
    </row>
    <row r="134" spans="1:11" s="3" customFormat="1" ht="24.6" customHeight="1" x14ac:dyDescent="0.2">
      <c r="A134" s="124">
        <v>16</v>
      </c>
      <c r="B134" s="18" t="s">
        <v>73</v>
      </c>
      <c r="C134" s="149" t="s">
        <v>46</v>
      </c>
      <c r="D134" s="59">
        <v>0.5</v>
      </c>
      <c r="E134" s="23">
        <f t="shared" ref="E134:E138" si="38">SUM(F134:J134)</f>
        <v>3340500</v>
      </c>
      <c r="F134" s="25">
        <v>2950000</v>
      </c>
      <c r="G134" s="25">
        <v>390500</v>
      </c>
      <c r="H134" s="25">
        <v>0</v>
      </c>
      <c r="I134" s="25">
        <v>0</v>
      </c>
      <c r="J134" s="25">
        <v>0</v>
      </c>
      <c r="K134" s="30"/>
    </row>
    <row r="135" spans="1:11" s="42" customFormat="1" ht="24.6" customHeight="1" x14ac:dyDescent="0.2">
      <c r="A135" s="125"/>
      <c r="B135" s="13" t="s">
        <v>68</v>
      </c>
      <c r="C135" s="150"/>
      <c r="D135" s="61">
        <v>0</v>
      </c>
      <c r="E135" s="40">
        <f t="shared" si="38"/>
        <v>0</v>
      </c>
      <c r="F135" s="43"/>
      <c r="G135" s="43"/>
      <c r="H135" s="43"/>
      <c r="I135" s="43"/>
      <c r="J135" s="43"/>
      <c r="K135" s="79"/>
    </row>
    <row r="136" spans="1:11" s="3" customFormat="1" ht="24.6" customHeight="1" x14ac:dyDescent="0.2">
      <c r="A136" s="125"/>
      <c r="B136" s="39" t="s">
        <v>100</v>
      </c>
      <c r="C136" s="150"/>
      <c r="D136" s="59">
        <f>SUM(D134:D135)</f>
        <v>0.5</v>
      </c>
      <c r="E136" s="23">
        <f t="shared" si="38"/>
        <v>0</v>
      </c>
      <c r="F136" s="25"/>
      <c r="G136" s="25"/>
      <c r="H136" s="25"/>
      <c r="I136" s="25"/>
      <c r="J136" s="25"/>
      <c r="K136" s="30"/>
    </row>
    <row r="137" spans="1:11" s="3" customFormat="1" ht="24.6" customHeight="1" x14ac:dyDescent="0.2">
      <c r="A137" s="125"/>
      <c r="B137" s="13" t="s">
        <v>68</v>
      </c>
      <c r="C137" s="150"/>
      <c r="D137" s="61">
        <v>0</v>
      </c>
      <c r="E137" s="40">
        <f t="shared" si="38"/>
        <v>0</v>
      </c>
      <c r="F137" s="43">
        <v>0</v>
      </c>
      <c r="G137" s="43">
        <v>0</v>
      </c>
      <c r="H137" s="25"/>
      <c r="I137" s="25"/>
      <c r="J137" s="25"/>
      <c r="K137" s="30"/>
    </row>
    <row r="138" spans="1:11" s="3" customFormat="1" ht="24.6" customHeight="1" x14ac:dyDescent="0.2">
      <c r="A138" s="125"/>
      <c r="B138" s="39" t="s">
        <v>101</v>
      </c>
      <c r="C138" s="150"/>
      <c r="D138" s="59">
        <f>SUM(D136:D137)</f>
        <v>0.5</v>
      </c>
      <c r="E138" s="23">
        <f t="shared" si="38"/>
        <v>0</v>
      </c>
      <c r="F138" s="25">
        <f>SUM(F136:F137)</f>
        <v>0</v>
      </c>
      <c r="G138" s="25">
        <f>SUM(G136:G137)</f>
        <v>0</v>
      </c>
      <c r="H138" s="25"/>
      <c r="I138" s="25"/>
      <c r="J138" s="25"/>
      <c r="K138" s="30"/>
    </row>
    <row r="139" spans="1:11" s="3" customFormat="1" ht="24.6" customHeight="1" x14ac:dyDescent="0.2">
      <c r="A139" s="125"/>
      <c r="B139" s="13" t="s">
        <v>68</v>
      </c>
      <c r="C139" s="150"/>
      <c r="D139" s="61"/>
      <c r="E139" s="40"/>
      <c r="F139" s="40"/>
      <c r="G139" s="40"/>
      <c r="H139" s="40"/>
      <c r="I139" s="40"/>
      <c r="J139" s="40"/>
      <c r="K139" s="30"/>
    </row>
    <row r="140" spans="1:11" s="3" customFormat="1" ht="24.6" customHeight="1" x14ac:dyDescent="0.2">
      <c r="A140" s="125"/>
      <c r="B140" s="39" t="s">
        <v>102</v>
      </c>
      <c r="C140" s="150"/>
      <c r="D140" s="59">
        <f>SUM(D138:D139)</f>
        <v>0.5</v>
      </c>
      <c r="E140" s="23">
        <f t="shared" ref="E140" si="39">SUM(F140:J140)</f>
        <v>0</v>
      </c>
      <c r="F140" s="23">
        <f t="shared" ref="F140:H140" si="40">SUM(F138:F139)</f>
        <v>0</v>
      </c>
      <c r="G140" s="23">
        <f t="shared" si="40"/>
        <v>0</v>
      </c>
      <c r="H140" s="23">
        <f t="shared" si="40"/>
        <v>0</v>
      </c>
      <c r="I140" s="23">
        <f>SUM(I138:I139)</f>
        <v>0</v>
      </c>
      <c r="J140" s="23">
        <f>SUM(J138:J139)</f>
        <v>0</v>
      </c>
      <c r="K140" s="30"/>
    </row>
    <row r="141" spans="1:11" s="3" customFormat="1" ht="24.6" customHeight="1" x14ac:dyDescent="0.2">
      <c r="A141" s="126"/>
      <c r="B141" s="13"/>
      <c r="C141" s="151"/>
      <c r="D141" s="59"/>
      <c r="E141" s="23"/>
      <c r="F141" s="25"/>
      <c r="G141" s="25"/>
      <c r="H141" s="25"/>
      <c r="I141" s="25"/>
      <c r="J141" s="25"/>
      <c r="K141" s="30"/>
    </row>
    <row r="142" spans="1:11" s="3" customFormat="1" ht="24.6" customHeight="1" x14ac:dyDescent="0.2">
      <c r="A142" s="124">
        <v>17</v>
      </c>
      <c r="B142" s="18" t="s">
        <v>72</v>
      </c>
      <c r="C142" s="149" t="s">
        <v>47</v>
      </c>
      <c r="D142" s="59">
        <v>0.5</v>
      </c>
      <c r="E142" s="23">
        <f t="shared" ref="E142:E146" si="41">SUM(F142:J142)</f>
        <v>17779500</v>
      </c>
      <c r="F142" s="25">
        <f>2950000+200000</f>
        <v>3150000</v>
      </c>
      <c r="G142" s="25">
        <v>429500</v>
      </c>
      <c r="H142" s="25">
        <v>14200000</v>
      </c>
      <c r="I142" s="25">
        <v>0</v>
      </c>
      <c r="J142" s="25">
        <v>0</v>
      </c>
      <c r="K142" s="30"/>
    </row>
    <row r="143" spans="1:11" s="42" customFormat="1" ht="24.6" customHeight="1" x14ac:dyDescent="0.2">
      <c r="A143" s="125"/>
      <c r="B143" s="13" t="s">
        <v>68</v>
      </c>
      <c r="C143" s="150"/>
      <c r="D143" s="61">
        <v>0</v>
      </c>
      <c r="E143" s="40">
        <f t="shared" si="41"/>
        <v>0</v>
      </c>
      <c r="F143" s="43">
        <v>0</v>
      </c>
      <c r="G143" s="43">
        <v>0</v>
      </c>
      <c r="H143" s="43">
        <v>0</v>
      </c>
      <c r="I143" s="43"/>
      <c r="J143" s="43"/>
      <c r="K143" s="79"/>
    </row>
    <row r="144" spans="1:11" s="3" customFormat="1" ht="24.6" customHeight="1" x14ac:dyDescent="0.2">
      <c r="A144" s="125"/>
      <c r="B144" s="39" t="s">
        <v>100</v>
      </c>
      <c r="C144" s="150"/>
      <c r="D144" s="59">
        <v>0.5</v>
      </c>
      <c r="E144" s="23">
        <f t="shared" si="41"/>
        <v>0</v>
      </c>
      <c r="F144" s="25"/>
      <c r="G144" s="25"/>
      <c r="H144" s="25"/>
      <c r="I144" s="25"/>
      <c r="J144" s="25"/>
      <c r="K144" s="30"/>
    </row>
    <row r="145" spans="1:11" s="3" customFormat="1" ht="24.6" customHeight="1" x14ac:dyDescent="0.2">
      <c r="A145" s="125"/>
      <c r="B145" s="13" t="s">
        <v>68</v>
      </c>
      <c r="C145" s="150"/>
      <c r="D145" s="59">
        <v>0</v>
      </c>
      <c r="E145" s="40">
        <f t="shared" si="41"/>
        <v>0</v>
      </c>
      <c r="F145" s="43"/>
      <c r="G145" s="43"/>
      <c r="H145" s="43"/>
      <c r="I145" s="25"/>
      <c r="J145" s="25"/>
      <c r="K145" s="30"/>
    </row>
    <row r="146" spans="1:11" s="3" customFormat="1" ht="24.6" customHeight="1" x14ac:dyDescent="0.2">
      <c r="A146" s="125"/>
      <c r="B146" s="39" t="s">
        <v>101</v>
      </c>
      <c r="C146" s="150"/>
      <c r="D146" s="59">
        <f>SUM(D144:D145)</f>
        <v>0.5</v>
      </c>
      <c r="E146" s="23">
        <f t="shared" si="41"/>
        <v>0</v>
      </c>
      <c r="F146" s="25">
        <f t="shared" ref="F146:G146" si="42">SUM(F144:F145)</f>
        <v>0</v>
      </c>
      <c r="G146" s="25">
        <f t="shared" si="42"/>
        <v>0</v>
      </c>
      <c r="H146" s="25">
        <f>SUM(H144:H145)</f>
        <v>0</v>
      </c>
      <c r="I146" s="25"/>
      <c r="J146" s="25"/>
      <c r="K146" s="30"/>
    </row>
    <row r="147" spans="1:11" s="3" customFormat="1" ht="24.6" customHeight="1" x14ac:dyDescent="0.2">
      <c r="A147" s="125"/>
      <c r="B147" s="13" t="s">
        <v>68</v>
      </c>
      <c r="C147" s="150"/>
      <c r="D147" s="61"/>
      <c r="E147" s="40"/>
      <c r="F147" s="40"/>
      <c r="G147" s="40"/>
      <c r="H147" s="40"/>
      <c r="I147" s="40"/>
      <c r="J147" s="40"/>
      <c r="K147" s="30"/>
    </row>
    <row r="148" spans="1:11" s="3" customFormat="1" ht="24.6" customHeight="1" x14ac:dyDescent="0.2">
      <c r="A148" s="125"/>
      <c r="B148" s="39" t="s">
        <v>102</v>
      </c>
      <c r="C148" s="150"/>
      <c r="D148" s="59">
        <f>SUM(D146:D147)</f>
        <v>0.5</v>
      </c>
      <c r="E148" s="23">
        <f t="shared" ref="E148" si="43">SUM(F148:J148)</f>
        <v>0</v>
      </c>
      <c r="F148" s="23">
        <f t="shared" ref="F148:H148" si="44">SUM(F146:F147)</f>
        <v>0</v>
      </c>
      <c r="G148" s="23">
        <f t="shared" si="44"/>
        <v>0</v>
      </c>
      <c r="H148" s="23">
        <f t="shared" si="44"/>
        <v>0</v>
      </c>
      <c r="I148" s="23">
        <f>SUM(I146:I147)</f>
        <v>0</v>
      </c>
      <c r="J148" s="23">
        <f>SUM(J146:J147)</f>
        <v>0</v>
      </c>
      <c r="K148" s="30"/>
    </row>
    <row r="149" spans="1:11" s="3" customFormat="1" ht="24.6" customHeight="1" x14ac:dyDescent="0.2">
      <c r="A149" s="126"/>
      <c r="B149" s="13"/>
      <c r="C149" s="151"/>
      <c r="D149" s="59"/>
      <c r="E149" s="23"/>
      <c r="F149" s="25"/>
      <c r="G149" s="25"/>
      <c r="H149" s="25"/>
      <c r="I149" s="25"/>
      <c r="J149" s="25"/>
      <c r="K149" s="30"/>
    </row>
    <row r="150" spans="1:11" s="3" customFormat="1" ht="20.25" x14ac:dyDescent="0.2">
      <c r="A150" s="124">
        <v>18</v>
      </c>
      <c r="B150" s="18" t="s">
        <v>16</v>
      </c>
      <c r="C150" s="146" t="s">
        <v>45</v>
      </c>
      <c r="D150" s="59"/>
      <c r="E150" s="23">
        <f t="shared" ref="E150:E154" si="45">SUM(F150:J150)</f>
        <v>2212953</v>
      </c>
      <c r="F150" s="25"/>
      <c r="G150" s="25"/>
      <c r="H150" s="25">
        <v>2212953</v>
      </c>
      <c r="I150" s="25"/>
      <c r="J150" s="25"/>
      <c r="K150" s="30"/>
    </row>
    <row r="151" spans="1:11" s="42" customFormat="1" ht="20.25" x14ac:dyDescent="0.2">
      <c r="A151" s="125"/>
      <c r="B151" s="13" t="s">
        <v>68</v>
      </c>
      <c r="C151" s="147"/>
      <c r="D151" s="61"/>
      <c r="E151" s="40">
        <f t="shared" si="45"/>
        <v>0</v>
      </c>
      <c r="F151" s="43"/>
      <c r="G151" s="43"/>
      <c r="H151" s="43"/>
      <c r="I151" s="43"/>
      <c r="J151" s="43"/>
      <c r="K151" s="79"/>
    </row>
    <row r="152" spans="1:11" s="3" customFormat="1" ht="20.25" x14ac:dyDescent="0.2">
      <c r="A152" s="125"/>
      <c r="B152" s="39" t="s">
        <v>100</v>
      </c>
      <c r="C152" s="147"/>
      <c r="D152" s="59"/>
      <c r="E152" s="23">
        <f t="shared" si="45"/>
        <v>0</v>
      </c>
      <c r="F152" s="25"/>
      <c r="G152" s="25"/>
      <c r="H152" s="25"/>
      <c r="I152" s="25"/>
      <c r="J152" s="25"/>
      <c r="K152" s="30"/>
    </row>
    <row r="153" spans="1:11" s="3" customFormat="1" ht="20.25" x14ac:dyDescent="0.2">
      <c r="A153" s="125"/>
      <c r="B153" s="13" t="s">
        <v>68</v>
      </c>
      <c r="C153" s="147"/>
      <c r="D153" s="59"/>
      <c r="E153" s="40">
        <f t="shared" si="45"/>
        <v>0</v>
      </c>
      <c r="F153" s="43"/>
      <c r="G153" s="43"/>
      <c r="H153" s="43">
        <v>0</v>
      </c>
      <c r="I153" s="25"/>
      <c r="J153" s="25"/>
      <c r="K153" s="30"/>
    </row>
    <row r="154" spans="1:11" s="3" customFormat="1" ht="20.25" x14ac:dyDescent="0.2">
      <c r="A154" s="125"/>
      <c r="B154" s="39" t="s">
        <v>101</v>
      </c>
      <c r="C154" s="147"/>
      <c r="D154" s="59"/>
      <c r="E154" s="23">
        <f t="shared" si="45"/>
        <v>0</v>
      </c>
      <c r="F154" s="25"/>
      <c r="G154" s="25"/>
      <c r="H154" s="25">
        <f>SUM(H152:H153)</f>
        <v>0</v>
      </c>
      <c r="I154" s="25"/>
      <c r="J154" s="25"/>
      <c r="K154" s="30"/>
    </row>
    <row r="155" spans="1:11" s="3" customFormat="1" ht="20.25" x14ac:dyDescent="0.2">
      <c r="A155" s="125"/>
      <c r="B155" s="13" t="s">
        <v>68</v>
      </c>
      <c r="C155" s="147"/>
      <c r="D155" s="61"/>
      <c r="E155" s="40"/>
      <c r="F155" s="40"/>
      <c r="G155" s="40"/>
      <c r="H155" s="40"/>
      <c r="I155" s="40"/>
      <c r="J155" s="40"/>
      <c r="K155" s="30"/>
    </row>
    <row r="156" spans="1:11" s="3" customFormat="1" ht="20.25" x14ac:dyDescent="0.2">
      <c r="A156" s="125"/>
      <c r="B156" s="39" t="s">
        <v>102</v>
      </c>
      <c r="C156" s="147"/>
      <c r="D156" s="59">
        <f>SUM(D154:D155)</f>
        <v>0</v>
      </c>
      <c r="E156" s="23">
        <f t="shared" ref="E156" si="46">SUM(F156:J156)</f>
        <v>0</v>
      </c>
      <c r="F156" s="23">
        <f t="shared" ref="F156:H156" si="47">SUM(F154:F155)</f>
        <v>0</v>
      </c>
      <c r="G156" s="23">
        <f t="shared" si="47"/>
        <v>0</v>
      </c>
      <c r="H156" s="23">
        <f t="shared" si="47"/>
        <v>0</v>
      </c>
      <c r="I156" s="23">
        <f>SUM(I154:I155)</f>
        <v>0</v>
      </c>
      <c r="J156" s="23">
        <f>SUM(J154:J155)</f>
        <v>0</v>
      </c>
      <c r="K156" s="30"/>
    </row>
    <row r="157" spans="1:11" ht="24.6" customHeight="1" x14ac:dyDescent="0.2">
      <c r="A157" s="126"/>
      <c r="B157" s="13"/>
      <c r="C157" s="148"/>
      <c r="D157" s="59"/>
      <c r="E157" s="23"/>
      <c r="F157" s="23"/>
      <c r="G157" s="23"/>
      <c r="H157" s="23"/>
      <c r="I157" s="23"/>
      <c r="J157" s="23"/>
    </row>
    <row r="158" spans="1:11" s="3" customFormat="1" ht="20.25" x14ac:dyDescent="0.2">
      <c r="A158" s="124">
        <v>19</v>
      </c>
      <c r="B158" s="18" t="s">
        <v>71</v>
      </c>
      <c r="C158" s="146" t="s">
        <v>43</v>
      </c>
      <c r="D158" s="59"/>
      <c r="E158" s="23">
        <f t="shared" ref="E158:E162" si="48">SUM(F158:J158)</f>
        <v>2189435</v>
      </c>
      <c r="F158" s="25"/>
      <c r="G158" s="25"/>
      <c r="H158" s="25"/>
      <c r="I158" s="25"/>
      <c r="J158" s="25">
        <v>2189435</v>
      </c>
      <c r="K158" s="30"/>
    </row>
    <row r="159" spans="1:11" s="42" customFormat="1" ht="20.25" x14ac:dyDescent="0.2">
      <c r="A159" s="125"/>
      <c r="B159" s="13" t="s">
        <v>68</v>
      </c>
      <c r="C159" s="147"/>
      <c r="D159" s="61"/>
      <c r="E159" s="40">
        <f t="shared" si="48"/>
        <v>0</v>
      </c>
      <c r="F159" s="43"/>
      <c r="G159" s="43"/>
      <c r="H159" s="43"/>
      <c r="I159" s="43"/>
      <c r="J159" s="43">
        <v>0</v>
      </c>
      <c r="K159" s="79"/>
    </row>
    <row r="160" spans="1:11" s="3" customFormat="1" ht="20.25" x14ac:dyDescent="0.2">
      <c r="A160" s="125"/>
      <c r="B160" s="39" t="s">
        <v>100</v>
      </c>
      <c r="C160" s="147"/>
      <c r="D160" s="59"/>
      <c r="E160" s="23">
        <f t="shared" si="48"/>
        <v>0</v>
      </c>
      <c r="F160" s="25"/>
      <c r="G160" s="25"/>
      <c r="H160" s="25"/>
      <c r="I160" s="25"/>
      <c r="J160" s="25"/>
      <c r="K160" s="30"/>
    </row>
    <row r="161" spans="1:11" s="3" customFormat="1" ht="20.25" x14ac:dyDescent="0.2">
      <c r="A161" s="125"/>
      <c r="B161" s="13" t="s">
        <v>68</v>
      </c>
      <c r="C161" s="147"/>
      <c r="D161" s="59"/>
      <c r="E161" s="40">
        <f t="shared" si="48"/>
        <v>0</v>
      </c>
      <c r="F161" s="43"/>
      <c r="G161" s="43"/>
      <c r="H161" s="43"/>
      <c r="I161" s="43"/>
      <c r="J161" s="43"/>
      <c r="K161" s="30"/>
    </row>
    <row r="162" spans="1:11" s="3" customFormat="1" ht="20.25" x14ac:dyDescent="0.2">
      <c r="A162" s="125"/>
      <c r="B162" s="39" t="s">
        <v>101</v>
      </c>
      <c r="C162" s="147"/>
      <c r="D162" s="59"/>
      <c r="E162" s="23">
        <f t="shared" si="48"/>
        <v>0</v>
      </c>
      <c r="F162" s="25"/>
      <c r="G162" s="25"/>
      <c r="H162" s="25"/>
      <c r="I162" s="25"/>
      <c r="J162" s="25">
        <f>SUM(J160:J161)</f>
        <v>0</v>
      </c>
      <c r="K162" s="30"/>
    </row>
    <row r="163" spans="1:11" s="3" customFormat="1" ht="20.25" x14ac:dyDescent="0.2">
      <c r="A163" s="125"/>
      <c r="B163" s="13" t="s">
        <v>68</v>
      </c>
      <c r="C163" s="147"/>
      <c r="D163" s="61"/>
      <c r="E163" s="40"/>
      <c r="F163" s="40"/>
      <c r="G163" s="40"/>
      <c r="H163" s="40"/>
      <c r="I163" s="40"/>
      <c r="J163" s="40"/>
      <c r="K163" s="30"/>
    </row>
    <row r="164" spans="1:11" s="3" customFormat="1" ht="20.25" x14ac:dyDescent="0.2">
      <c r="A164" s="125"/>
      <c r="B164" s="39" t="s">
        <v>102</v>
      </c>
      <c r="C164" s="147"/>
      <c r="D164" s="59">
        <f>SUM(D162:D163)</f>
        <v>0</v>
      </c>
      <c r="E164" s="23">
        <f t="shared" ref="E164" si="49">SUM(F164:J164)</f>
        <v>0</v>
      </c>
      <c r="F164" s="23">
        <f t="shared" ref="F164:H164" si="50">SUM(F162:F163)</f>
        <v>0</v>
      </c>
      <c r="G164" s="23">
        <f t="shared" si="50"/>
        <v>0</v>
      </c>
      <c r="H164" s="23">
        <f t="shared" si="50"/>
        <v>0</v>
      </c>
      <c r="I164" s="23">
        <f>SUM(I162:I163)</f>
        <v>0</v>
      </c>
      <c r="J164" s="23">
        <f>SUM(J162:J163)</f>
        <v>0</v>
      </c>
      <c r="K164" s="30"/>
    </row>
    <row r="165" spans="1:11" ht="24.6" customHeight="1" x14ac:dyDescent="0.2">
      <c r="A165" s="126"/>
      <c r="B165" s="13"/>
      <c r="C165" s="148"/>
      <c r="D165" s="59"/>
      <c r="E165" s="23"/>
      <c r="F165" s="23"/>
      <c r="G165" s="23"/>
      <c r="H165" s="23"/>
      <c r="I165" s="23"/>
      <c r="J165" s="23"/>
    </row>
    <row r="166" spans="1:11" s="3" customFormat="1" ht="37.5" x14ac:dyDescent="0.2">
      <c r="A166" s="124">
        <v>20</v>
      </c>
      <c r="B166" s="65" t="s">
        <v>70</v>
      </c>
      <c r="C166" s="152" t="s">
        <v>58</v>
      </c>
      <c r="D166" s="59"/>
      <c r="E166" s="23">
        <f t="shared" ref="E166:E170" si="51">SUM(F166:J166)</f>
        <v>0</v>
      </c>
      <c r="F166" s="25"/>
      <c r="G166" s="25"/>
      <c r="H166" s="25"/>
      <c r="I166" s="25"/>
      <c r="J166" s="25">
        <v>0</v>
      </c>
      <c r="K166" s="30"/>
    </row>
    <row r="167" spans="1:11" s="42" customFormat="1" ht="20.25" x14ac:dyDescent="0.2">
      <c r="A167" s="125"/>
      <c r="B167" s="13" t="s">
        <v>68</v>
      </c>
      <c r="C167" s="153"/>
      <c r="D167" s="61"/>
      <c r="E167" s="40">
        <f t="shared" si="51"/>
        <v>0</v>
      </c>
      <c r="F167" s="43"/>
      <c r="G167" s="43"/>
      <c r="H167" s="43"/>
      <c r="I167" s="43"/>
      <c r="J167" s="43">
        <v>0</v>
      </c>
      <c r="K167" s="79"/>
    </row>
    <row r="168" spans="1:11" s="3" customFormat="1" ht="20.25" x14ac:dyDescent="0.2">
      <c r="A168" s="125"/>
      <c r="B168" s="39" t="s">
        <v>100</v>
      </c>
      <c r="C168" s="153"/>
      <c r="D168" s="59"/>
      <c r="E168" s="23">
        <f t="shared" si="51"/>
        <v>0</v>
      </c>
      <c r="F168" s="25"/>
      <c r="G168" s="25"/>
      <c r="H168" s="25"/>
      <c r="I168" s="25"/>
      <c r="J168" s="25">
        <f>SUM(J166:J167)</f>
        <v>0</v>
      </c>
      <c r="K168" s="30"/>
    </row>
    <row r="169" spans="1:11" s="3" customFormat="1" ht="20.25" x14ac:dyDescent="0.2">
      <c r="A169" s="125"/>
      <c r="B169" s="13" t="s">
        <v>68</v>
      </c>
      <c r="C169" s="153"/>
      <c r="D169" s="59"/>
      <c r="E169" s="40">
        <f t="shared" si="51"/>
        <v>0</v>
      </c>
      <c r="F169" s="43"/>
      <c r="G169" s="43"/>
      <c r="H169" s="43"/>
      <c r="I169" s="43"/>
      <c r="J169" s="43">
        <v>0</v>
      </c>
      <c r="K169" s="30"/>
    </row>
    <row r="170" spans="1:11" s="3" customFormat="1" ht="20.25" x14ac:dyDescent="0.2">
      <c r="A170" s="125"/>
      <c r="B170" s="39" t="s">
        <v>101</v>
      </c>
      <c r="C170" s="153"/>
      <c r="D170" s="59"/>
      <c r="E170" s="23">
        <f t="shared" si="51"/>
        <v>0</v>
      </c>
      <c r="F170" s="25"/>
      <c r="G170" s="25"/>
      <c r="H170" s="25"/>
      <c r="I170" s="25"/>
      <c r="J170" s="25">
        <f>SUM(J168:J169)</f>
        <v>0</v>
      </c>
      <c r="K170" s="30"/>
    </row>
    <row r="171" spans="1:11" s="3" customFormat="1" ht="20.25" x14ac:dyDescent="0.2">
      <c r="A171" s="125"/>
      <c r="B171" s="13" t="s">
        <v>68</v>
      </c>
      <c r="C171" s="153"/>
      <c r="D171" s="61"/>
      <c r="E171" s="40"/>
      <c r="F171" s="40"/>
      <c r="G171" s="40"/>
      <c r="H171" s="40"/>
      <c r="I171" s="40"/>
      <c r="J171" s="40"/>
      <c r="K171" s="30"/>
    </row>
    <row r="172" spans="1:11" s="3" customFormat="1" ht="20.25" x14ac:dyDescent="0.2">
      <c r="A172" s="125"/>
      <c r="B172" s="39" t="s">
        <v>102</v>
      </c>
      <c r="C172" s="153"/>
      <c r="D172" s="59">
        <f>SUM(D170:D171)</f>
        <v>0</v>
      </c>
      <c r="E172" s="23">
        <f t="shared" ref="E172" si="52">SUM(F172:J172)</f>
        <v>0</v>
      </c>
      <c r="F172" s="23">
        <f t="shared" ref="F172:H172" si="53">SUM(F170:F171)</f>
        <v>0</v>
      </c>
      <c r="G172" s="23">
        <f t="shared" si="53"/>
        <v>0</v>
      </c>
      <c r="H172" s="23">
        <f t="shared" si="53"/>
        <v>0</v>
      </c>
      <c r="I172" s="23">
        <f>SUM(I170:I171)</f>
        <v>0</v>
      </c>
      <c r="J172" s="23">
        <f>SUM(J170:J171)</f>
        <v>0</v>
      </c>
      <c r="K172" s="30"/>
    </row>
    <row r="173" spans="1:11" s="3" customFormat="1" ht="20.25" x14ac:dyDescent="0.2">
      <c r="A173" s="126"/>
      <c r="B173" s="13"/>
      <c r="C173" s="154"/>
      <c r="D173" s="59"/>
      <c r="E173" s="23"/>
      <c r="F173" s="25"/>
      <c r="G173" s="25"/>
      <c r="H173" s="25"/>
      <c r="I173" s="25"/>
      <c r="J173" s="25"/>
      <c r="K173" s="30"/>
    </row>
    <row r="174" spans="1:11" s="3" customFormat="1" ht="20.25" x14ac:dyDescent="0.2">
      <c r="A174" s="124">
        <v>21</v>
      </c>
      <c r="B174" s="13" t="s">
        <v>69</v>
      </c>
      <c r="C174" s="146" t="s">
        <v>48</v>
      </c>
      <c r="D174" s="59"/>
      <c r="E174" s="23">
        <f t="shared" ref="E174:E178" si="54">SUM(F174:J174)</f>
        <v>538916</v>
      </c>
      <c r="F174" s="25"/>
      <c r="G174" s="25"/>
      <c r="H174" s="25">
        <v>538916</v>
      </c>
      <c r="I174" s="25"/>
      <c r="J174" s="25"/>
      <c r="K174" s="30"/>
    </row>
    <row r="175" spans="1:11" s="42" customFormat="1" ht="20.25" x14ac:dyDescent="0.2">
      <c r="A175" s="125"/>
      <c r="B175" s="13" t="s">
        <v>68</v>
      </c>
      <c r="C175" s="147"/>
      <c r="D175" s="61"/>
      <c r="E175" s="40">
        <f t="shared" si="54"/>
        <v>0</v>
      </c>
      <c r="F175" s="43"/>
      <c r="G175" s="43"/>
      <c r="H175" s="43">
        <v>0</v>
      </c>
      <c r="I175" s="43"/>
      <c r="J175" s="43"/>
      <c r="K175" s="79"/>
    </row>
    <row r="176" spans="1:11" s="3" customFormat="1" ht="20.25" x14ac:dyDescent="0.2">
      <c r="A176" s="125"/>
      <c r="B176" s="39" t="s">
        <v>100</v>
      </c>
      <c r="C176" s="147"/>
      <c r="D176" s="59"/>
      <c r="E176" s="23">
        <f t="shared" si="54"/>
        <v>0</v>
      </c>
      <c r="F176" s="25"/>
      <c r="G176" s="25"/>
      <c r="H176" s="25"/>
      <c r="I176" s="25"/>
      <c r="J176" s="25"/>
      <c r="K176" s="30"/>
    </row>
    <row r="177" spans="1:38" s="3" customFormat="1" ht="20.25" x14ac:dyDescent="0.2">
      <c r="A177" s="125"/>
      <c r="B177" s="13" t="s">
        <v>68</v>
      </c>
      <c r="C177" s="147"/>
      <c r="D177" s="59"/>
      <c r="E177" s="40">
        <f t="shared" si="54"/>
        <v>0</v>
      </c>
      <c r="F177" s="43"/>
      <c r="G177" s="43"/>
      <c r="H177" s="43"/>
      <c r="I177" s="25"/>
      <c r="J177" s="25"/>
      <c r="K177" s="30"/>
    </row>
    <row r="178" spans="1:38" s="3" customFormat="1" ht="20.25" x14ac:dyDescent="0.2">
      <c r="A178" s="125"/>
      <c r="B178" s="39" t="s">
        <v>101</v>
      </c>
      <c r="C178" s="147"/>
      <c r="D178" s="59"/>
      <c r="E178" s="23">
        <f t="shared" si="54"/>
        <v>0</v>
      </c>
      <c r="F178" s="25"/>
      <c r="G178" s="25"/>
      <c r="H178" s="25">
        <f>SUM(H176:H177)</f>
        <v>0</v>
      </c>
      <c r="I178" s="25"/>
      <c r="J178" s="25"/>
      <c r="K178" s="30"/>
    </row>
    <row r="179" spans="1:38" s="3" customFormat="1" ht="20.25" x14ac:dyDescent="0.2">
      <c r="A179" s="125"/>
      <c r="B179" s="13" t="s">
        <v>68</v>
      </c>
      <c r="C179" s="147"/>
      <c r="D179" s="61"/>
      <c r="E179" s="40"/>
      <c r="F179" s="40"/>
      <c r="G179" s="40"/>
      <c r="H179" s="40"/>
      <c r="I179" s="40"/>
      <c r="J179" s="40"/>
      <c r="K179" s="30"/>
    </row>
    <row r="180" spans="1:38" s="3" customFormat="1" ht="20.25" x14ac:dyDescent="0.2">
      <c r="A180" s="125"/>
      <c r="B180" s="39" t="s">
        <v>102</v>
      </c>
      <c r="C180" s="147"/>
      <c r="D180" s="59">
        <f>SUM(D178:D179)</f>
        <v>0</v>
      </c>
      <c r="E180" s="23">
        <f t="shared" ref="E180" si="55">SUM(F180:J180)</f>
        <v>0</v>
      </c>
      <c r="F180" s="23">
        <f t="shared" ref="F180:H180" si="56">SUM(F178:F179)</f>
        <v>0</v>
      </c>
      <c r="G180" s="23">
        <f t="shared" si="56"/>
        <v>0</v>
      </c>
      <c r="H180" s="23">
        <f t="shared" si="56"/>
        <v>0</v>
      </c>
      <c r="I180" s="23">
        <f>SUM(I178:I179)</f>
        <v>0</v>
      </c>
      <c r="J180" s="23">
        <f>SUM(J178:J179)</f>
        <v>0</v>
      </c>
      <c r="K180" s="30"/>
    </row>
    <row r="181" spans="1:38" s="3" customFormat="1" ht="20.25" x14ac:dyDescent="0.2">
      <c r="A181" s="126"/>
      <c r="B181" s="13"/>
      <c r="C181" s="148"/>
      <c r="D181" s="59"/>
      <c r="E181" s="23"/>
      <c r="F181" s="25"/>
      <c r="G181" s="25"/>
      <c r="H181" s="25"/>
      <c r="I181" s="25"/>
      <c r="J181" s="25"/>
      <c r="K181" s="30"/>
    </row>
    <row r="182" spans="1:38" s="5" customFormat="1" ht="28.5" customHeight="1" x14ac:dyDescent="0.2">
      <c r="A182" s="155" t="s">
        <v>64</v>
      </c>
      <c r="B182" s="15" t="s">
        <v>8</v>
      </c>
      <c r="C182" s="52"/>
      <c r="D182" s="116">
        <f t="shared" ref="D182:D187" si="57">SUM(D14,D22,D30,D38,D46,D54,D62,D70,D78,D86,D94,D110,D118,D126,D134,D142,D150,D158,D166)</f>
        <v>5</v>
      </c>
      <c r="E182" s="24">
        <f t="shared" ref="E182:J184" si="58">SUM(E14,E22,E30,E38,E46,E54,E62,E70,E78,E86,E94,E102,E110,E118,E126,E134,E142,E150,E158,E166,E174)</f>
        <v>190896920</v>
      </c>
      <c r="F182" s="24">
        <f t="shared" si="58"/>
        <v>67517220</v>
      </c>
      <c r="G182" s="24">
        <f t="shared" si="58"/>
        <v>7960939</v>
      </c>
      <c r="H182" s="24">
        <f t="shared" si="58"/>
        <v>90586271</v>
      </c>
      <c r="I182" s="24">
        <f t="shared" si="58"/>
        <v>10805855</v>
      </c>
      <c r="J182" s="24">
        <f t="shared" si="58"/>
        <v>14026635</v>
      </c>
      <c r="K182" s="81">
        <f t="shared" ref="K182" si="59">SUM(F182:J182)-E182</f>
        <v>0</v>
      </c>
    </row>
    <row r="183" spans="1:38" s="41" customFormat="1" ht="28.5" customHeight="1" x14ac:dyDescent="0.2">
      <c r="A183" s="156"/>
      <c r="B183" s="15" t="s">
        <v>68</v>
      </c>
      <c r="C183" s="54"/>
      <c r="D183" s="117">
        <f t="shared" si="57"/>
        <v>0</v>
      </c>
      <c r="E183" s="83">
        <f t="shared" si="58"/>
        <v>0</v>
      </c>
      <c r="F183" s="83">
        <f t="shared" si="58"/>
        <v>0</v>
      </c>
      <c r="G183" s="83">
        <f t="shared" si="58"/>
        <v>0</v>
      </c>
      <c r="H183" s="83">
        <f t="shared" si="58"/>
        <v>0</v>
      </c>
      <c r="I183" s="83">
        <f t="shared" si="58"/>
        <v>0</v>
      </c>
      <c r="J183" s="83">
        <f t="shared" si="58"/>
        <v>0</v>
      </c>
      <c r="K183" s="31"/>
    </row>
    <row r="184" spans="1:38" s="41" customFormat="1" ht="28.5" customHeight="1" x14ac:dyDescent="0.2">
      <c r="A184" s="157"/>
      <c r="B184" s="82" t="s">
        <v>100</v>
      </c>
      <c r="C184" s="54"/>
      <c r="D184" s="117">
        <f t="shared" si="57"/>
        <v>5</v>
      </c>
      <c r="E184" s="83">
        <f t="shared" si="58"/>
        <v>0</v>
      </c>
      <c r="F184" s="83">
        <f t="shared" si="58"/>
        <v>0</v>
      </c>
      <c r="G184" s="83">
        <f t="shared" si="58"/>
        <v>0</v>
      </c>
      <c r="H184" s="83">
        <f t="shared" si="58"/>
        <v>0</v>
      </c>
      <c r="I184" s="83">
        <f t="shared" si="58"/>
        <v>0</v>
      </c>
      <c r="J184" s="83">
        <f t="shared" si="58"/>
        <v>0</v>
      </c>
      <c r="K184" s="31"/>
    </row>
    <row r="185" spans="1:38" s="41" customFormat="1" ht="28.5" customHeight="1" x14ac:dyDescent="0.2">
      <c r="A185" s="111"/>
      <c r="B185" s="15" t="s">
        <v>68</v>
      </c>
      <c r="C185" s="54"/>
      <c r="D185" s="117">
        <f t="shared" si="57"/>
        <v>0</v>
      </c>
      <c r="E185" s="83">
        <f t="shared" ref="E185:J187" si="60">SUM(E17,E25,E33,E41,E49,E57,E65,E73,E81,E89,E97,E105,E113,E121,E129,E137,E145,E153,E161,E169,E177)</f>
        <v>0</v>
      </c>
      <c r="F185" s="83">
        <f t="shared" si="60"/>
        <v>0</v>
      </c>
      <c r="G185" s="83">
        <f t="shared" si="60"/>
        <v>0</v>
      </c>
      <c r="H185" s="83">
        <f t="shared" si="60"/>
        <v>0</v>
      </c>
      <c r="I185" s="83">
        <f t="shared" si="60"/>
        <v>0</v>
      </c>
      <c r="J185" s="83">
        <f t="shared" si="60"/>
        <v>0</v>
      </c>
      <c r="K185" s="31"/>
    </row>
    <row r="186" spans="1:38" s="41" customFormat="1" ht="28.5" customHeight="1" x14ac:dyDescent="0.2">
      <c r="A186" s="111"/>
      <c r="B186" s="82" t="s">
        <v>101</v>
      </c>
      <c r="C186" s="54"/>
      <c r="D186" s="117">
        <f t="shared" si="57"/>
        <v>5</v>
      </c>
      <c r="E186" s="83">
        <f t="shared" ref="E186:J186" si="61">SUM(E18,E26,E34,E42,E50,E58,E66,E74,E82,E90,E98,E106,E114,E122,E130,E138,E146,E154,E162,E170,E178)</f>
        <v>0</v>
      </c>
      <c r="F186" s="83">
        <f t="shared" si="61"/>
        <v>0</v>
      </c>
      <c r="G186" s="83">
        <f t="shared" si="61"/>
        <v>0</v>
      </c>
      <c r="H186" s="83">
        <f t="shared" si="61"/>
        <v>0</v>
      </c>
      <c r="I186" s="83">
        <f t="shared" si="61"/>
        <v>0</v>
      </c>
      <c r="J186" s="83">
        <f t="shared" si="61"/>
        <v>0</v>
      </c>
      <c r="K186" s="31"/>
    </row>
    <row r="187" spans="1:38" s="41" customFormat="1" ht="28.5" customHeight="1" x14ac:dyDescent="0.2">
      <c r="A187" s="111"/>
      <c r="B187" s="15" t="s">
        <v>68</v>
      </c>
      <c r="C187" s="54"/>
      <c r="D187" s="117">
        <f t="shared" si="57"/>
        <v>0</v>
      </c>
      <c r="E187" s="83">
        <f t="shared" si="60"/>
        <v>0</v>
      </c>
      <c r="F187" s="83">
        <f t="shared" si="60"/>
        <v>0</v>
      </c>
      <c r="G187" s="83">
        <f t="shared" si="60"/>
        <v>0</v>
      </c>
      <c r="H187" s="83">
        <f t="shared" si="60"/>
        <v>0</v>
      </c>
      <c r="I187" s="83">
        <f t="shared" si="60"/>
        <v>0</v>
      </c>
      <c r="J187" s="83">
        <f t="shared" si="60"/>
        <v>0</v>
      </c>
      <c r="K187" s="31"/>
    </row>
    <row r="188" spans="1:38" s="41" customFormat="1" ht="28.5" customHeight="1" x14ac:dyDescent="0.2">
      <c r="A188" s="111"/>
      <c r="B188" s="82" t="s">
        <v>102</v>
      </c>
      <c r="C188" s="54"/>
      <c r="D188" s="59">
        <f>SUM(D186:D187)</f>
        <v>5</v>
      </c>
      <c r="E188" s="23">
        <f t="shared" ref="E188" si="62">SUM(F188:J188)</f>
        <v>0</v>
      </c>
      <c r="F188" s="23">
        <f t="shared" ref="F188:H188" si="63">SUM(F186:F187)</f>
        <v>0</v>
      </c>
      <c r="G188" s="23">
        <f t="shared" si="63"/>
        <v>0</v>
      </c>
      <c r="H188" s="23">
        <f t="shared" si="63"/>
        <v>0</v>
      </c>
      <c r="I188" s="23">
        <f>SUM(I186:I187)</f>
        <v>0</v>
      </c>
      <c r="J188" s="23">
        <f>SUM(J186:J187)</f>
        <v>0</v>
      </c>
      <c r="K188" s="31"/>
    </row>
    <row r="189" spans="1:38" ht="24.6" customHeight="1" x14ac:dyDescent="0.2">
      <c r="A189" s="17"/>
      <c r="B189" s="15"/>
      <c r="C189" s="52"/>
      <c r="D189" s="59"/>
      <c r="E189" s="83"/>
      <c r="F189" s="83"/>
      <c r="G189" s="83"/>
      <c r="H189" s="83"/>
      <c r="I189" s="83"/>
      <c r="J189" s="83"/>
      <c r="K189" s="6"/>
    </row>
    <row r="190" spans="1:38" s="4" customFormat="1" ht="24.6" customHeight="1" x14ac:dyDescent="0.2">
      <c r="A190" s="17" t="s">
        <v>4</v>
      </c>
      <c r="B190" s="15" t="s">
        <v>7</v>
      </c>
      <c r="C190" s="52"/>
      <c r="D190" s="62"/>
      <c r="E190" s="23"/>
      <c r="F190" s="24"/>
      <c r="G190" s="24"/>
      <c r="H190" s="24"/>
      <c r="I190" s="24"/>
      <c r="J190" s="24"/>
      <c r="K190" s="30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spans="1:38" ht="24.6" customHeight="1" x14ac:dyDescent="0.2">
      <c r="A191" s="124">
        <v>1</v>
      </c>
      <c r="B191" s="13" t="s">
        <v>65</v>
      </c>
      <c r="C191" s="146" t="s">
        <v>38</v>
      </c>
      <c r="D191" s="59">
        <v>1</v>
      </c>
      <c r="E191" s="23">
        <f t="shared" ref="E191:E195" si="64">SUM(F191:J191)</f>
        <v>6324900</v>
      </c>
      <c r="F191" s="23">
        <v>5530000</v>
      </c>
      <c r="G191" s="23">
        <v>754900</v>
      </c>
      <c r="H191" s="23">
        <v>40000</v>
      </c>
      <c r="I191" s="23"/>
      <c r="J191" s="23"/>
    </row>
    <row r="192" spans="1:38" s="41" customFormat="1" ht="24.6" customHeight="1" x14ac:dyDescent="0.2">
      <c r="A192" s="125"/>
      <c r="B192" s="13" t="s">
        <v>68</v>
      </c>
      <c r="C192" s="147"/>
      <c r="D192" s="61">
        <v>0</v>
      </c>
      <c r="E192" s="40">
        <f t="shared" si="64"/>
        <v>0</v>
      </c>
      <c r="F192" s="40"/>
      <c r="G192" s="40"/>
      <c r="H192" s="40">
        <v>0</v>
      </c>
      <c r="I192" s="40"/>
      <c r="J192" s="40"/>
      <c r="K192" s="78"/>
    </row>
    <row r="193" spans="1:11" ht="24.6" customHeight="1" x14ac:dyDescent="0.2">
      <c r="A193" s="125"/>
      <c r="B193" s="39" t="s">
        <v>100</v>
      </c>
      <c r="C193" s="147"/>
      <c r="D193" s="59">
        <f>SUM(D191:D192)</f>
        <v>1</v>
      </c>
      <c r="E193" s="23">
        <f t="shared" si="64"/>
        <v>0</v>
      </c>
      <c r="F193" s="23"/>
      <c r="G193" s="23"/>
      <c r="H193" s="23"/>
      <c r="I193" s="23"/>
      <c r="J193" s="23"/>
    </row>
    <row r="194" spans="1:11" ht="24.6" customHeight="1" x14ac:dyDescent="0.2">
      <c r="A194" s="125"/>
      <c r="B194" s="13" t="s">
        <v>68</v>
      </c>
      <c r="C194" s="147"/>
      <c r="D194" s="61">
        <v>0</v>
      </c>
      <c r="E194" s="40">
        <f t="shared" si="64"/>
        <v>0</v>
      </c>
      <c r="F194" s="40">
        <v>0</v>
      </c>
      <c r="G194" s="40">
        <v>0</v>
      </c>
      <c r="H194" s="40">
        <v>0</v>
      </c>
      <c r="I194" s="23"/>
      <c r="J194" s="23"/>
    </row>
    <row r="195" spans="1:11" ht="24.6" customHeight="1" x14ac:dyDescent="0.2">
      <c r="A195" s="125"/>
      <c r="B195" s="39" t="s">
        <v>101</v>
      </c>
      <c r="C195" s="147"/>
      <c r="D195" s="59">
        <f>SUM(D193:D194)</f>
        <v>1</v>
      </c>
      <c r="E195" s="23">
        <f t="shared" si="64"/>
        <v>0</v>
      </c>
      <c r="F195" s="23">
        <f t="shared" ref="F195:G195" si="65">SUM(F193:F194)</f>
        <v>0</v>
      </c>
      <c r="G195" s="23">
        <f t="shared" si="65"/>
        <v>0</v>
      </c>
      <c r="H195" s="23">
        <f>SUM(H193:H194)</f>
        <v>0</v>
      </c>
      <c r="I195" s="23"/>
      <c r="J195" s="23"/>
    </row>
    <row r="196" spans="1:11" ht="24.6" customHeight="1" x14ac:dyDescent="0.2">
      <c r="A196" s="125"/>
      <c r="B196" s="13" t="s">
        <v>68</v>
      </c>
      <c r="C196" s="147"/>
      <c r="D196" s="61"/>
      <c r="E196" s="40"/>
      <c r="F196" s="40"/>
      <c r="G196" s="40"/>
      <c r="H196" s="40"/>
      <c r="I196" s="40"/>
      <c r="J196" s="40"/>
    </row>
    <row r="197" spans="1:11" ht="24.6" customHeight="1" x14ac:dyDescent="0.2">
      <c r="A197" s="125"/>
      <c r="B197" s="39" t="s">
        <v>102</v>
      </c>
      <c r="C197" s="147"/>
      <c r="D197" s="59">
        <f>SUM(D195:D196)</f>
        <v>1</v>
      </c>
      <c r="E197" s="23">
        <f t="shared" ref="E197" si="66">SUM(F197:J197)</f>
        <v>0</v>
      </c>
      <c r="F197" s="23">
        <f t="shared" ref="F197:H197" si="67">SUM(F195:F196)</f>
        <v>0</v>
      </c>
      <c r="G197" s="23">
        <f t="shared" si="67"/>
        <v>0</v>
      </c>
      <c r="H197" s="23">
        <f t="shared" si="67"/>
        <v>0</v>
      </c>
      <c r="I197" s="23">
        <f>SUM(I195:I196)</f>
        <v>0</v>
      </c>
      <c r="J197" s="23">
        <f>SUM(J195:J196)</f>
        <v>0</v>
      </c>
    </row>
    <row r="198" spans="1:11" ht="24.6" customHeight="1" x14ac:dyDescent="0.2">
      <c r="A198" s="126"/>
      <c r="B198" s="13"/>
      <c r="C198" s="148"/>
      <c r="D198" s="59"/>
      <c r="E198" s="23"/>
      <c r="F198" s="23"/>
      <c r="G198" s="23"/>
      <c r="H198" s="23"/>
      <c r="I198" s="23"/>
      <c r="J198" s="23"/>
    </row>
    <row r="199" spans="1:11" ht="42.6" customHeight="1" x14ac:dyDescent="0.2">
      <c r="A199" s="124">
        <v>2</v>
      </c>
      <c r="B199" s="13" t="s">
        <v>13</v>
      </c>
      <c r="C199" s="146" t="s">
        <v>42</v>
      </c>
      <c r="D199" s="59"/>
      <c r="E199" s="23">
        <f t="shared" ref="E199:E219" si="68">SUM(F199:J199)</f>
        <v>20350748</v>
      </c>
      <c r="F199" s="23">
        <v>0</v>
      </c>
      <c r="G199" s="23">
        <v>0</v>
      </c>
      <c r="H199" s="23">
        <f>[1]Munka1!$D$33</f>
        <v>1903500</v>
      </c>
      <c r="I199" s="23">
        <f>[1]Munka1!$D$34</f>
        <v>14116011</v>
      </c>
      <c r="J199" s="23">
        <f>[1]Munka1!$D$35</f>
        <v>4331237</v>
      </c>
    </row>
    <row r="200" spans="1:11" s="41" customFormat="1" ht="24" customHeight="1" x14ac:dyDescent="0.2">
      <c r="A200" s="125"/>
      <c r="B200" s="13" t="s">
        <v>68</v>
      </c>
      <c r="C200" s="147"/>
      <c r="D200" s="61"/>
      <c r="E200" s="40">
        <f t="shared" si="68"/>
        <v>0</v>
      </c>
      <c r="F200" s="40"/>
      <c r="G200" s="40"/>
      <c r="H200" s="40">
        <f>[2]Munka1!$E$33</f>
        <v>0</v>
      </c>
      <c r="I200" s="40">
        <f>[2]Munka1!$E$34</f>
        <v>0</v>
      </c>
      <c r="J200" s="40">
        <f>[2]Munka1!$E$35</f>
        <v>0</v>
      </c>
      <c r="K200" s="78"/>
    </row>
    <row r="201" spans="1:11" ht="20.25" x14ac:dyDescent="0.2">
      <c r="A201" s="125"/>
      <c r="B201" s="39" t="s">
        <v>100</v>
      </c>
      <c r="C201" s="147"/>
      <c r="D201" s="59"/>
      <c r="E201" s="23">
        <f t="shared" si="68"/>
        <v>0</v>
      </c>
      <c r="F201" s="23"/>
      <c r="G201" s="23"/>
      <c r="H201" s="23"/>
      <c r="I201" s="23"/>
      <c r="J201" s="23"/>
    </row>
    <row r="202" spans="1:11" ht="20.25" x14ac:dyDescent="0.2">
      <c r="A202" s="125"/>
      <c r="B202" s="13" t="s">
        <v>68</v>
      </c>
      <c r="C202" s="147"/>
      <c r="D202" s="59"/>
      <c r="E202" s="23">
        <f t="shared" si="68"/>
        <v>0</v>
      </c>
      <c r="F202" s="23"/>
      <c r="G202" s="23"/>
      <c r="H202" s="23"/>
      <c r="I202" s="23"/>
      <c r="J202" s="23"/>
    </row>
    <row r="203" spans="1:11" ht="20.25" x14ac:dyDescent="0.2">
      <c r="A203" s="125"/>
      <c r="B203" s="39" t="s">
        <v>101</v>
      </c>
      <c r="C203" s="147"/>
      <c r="D203" s="59"/>
      <c r="E203" s="23">
        <f t="shared" si="68"/>
        <v>0</v>
      </c>
      <c r="F203" s="23"/>
      <c r="G203" s="23"/>
      <c r="H203" s="23">
        <f t="shared" ref="H203:I203" si="69">SUM(H201:H202)</f>
        <v>0</v>
      </c>
      <c r="I203" s="23">
        <f t="shared" si="69"/>
        <v>0</v>
      </c>
      <c r="J203" s="23">
        <f>SUM(J201:J202)</f>
        <v>0</v>
      </c>
    </row>
    <row r="204" spans="1:11" ht="20.25" x14ac:dyDescent="0.2">
      <c r="A204" s="125"/>
      <c r="B204" s="13" t="s">
        <v>68</v>
      </c>
      <c r="C204" s="147"/>
      <c r="D204" s="61"/>
      <c r="E204" s="40"/>
      <c r="F204" s="40"/>
      <c r="G204" s="40"/>
      <c r="H204" s="40"/>
      <c r="I204" s="40"/>
      <c r="J204" s="40"/>
    </row>
    <row r="205" spans="1:11" ht="20.25" x14ac:dyDescent="0.2">
      <c r="A205" s="125"/>
      <c r="B205" s="39" t="s">
        <v>102</v>
      </c>
      <c r="C205" s="147"/>
      <c r="D205" s="59"/>
      <c r="E205" s="23">
        <f t="shared" ref="E205" si="70">SUM(F205:J205)</f>
        <v>0</v>
      </c>
      <c r="F205" s="23">
        <f t="shared" ref="F205:H205" si="71">SUM(F203:F204)</f>
        <v>0</v>
      </c>
      <c r="G205" s="23">
        <f t="shared" si="71"/>
        <v>0</v>
      </c>
      <c r="H205" s="23">
        <f t="shared" si="71"/>
        <v>0</v>
      </c>
      <c r="I205" s="23">
        <f>SUM(I203:I204)</f>
        <v>0</v>
      </c>
      <c r="J205" s="23">
        <f>SUM(J203:J204)</f>
        <v>0</v>
      </c>
    </row>
    <row r="206" spans="1:11" ht="24.6" customHeight="1" x14ac:dyDescent="0.2">
      <c r="A206" s="126"/>
      <c r="B206" s="13"/>
      <c r="C206" s="148"/>
      <c r="D206" s="59"/>
      <c r="E206" s="23"/>
      <c r="F206" s="23"/>
      <c r="G206" s="23"/>
      <c r="H206" s="23"/>
      <c r="I206" s="23"/>
      <c r="J206" s="23"/>
    </row>
    <row r="207" spans="1:11" ht="35.450000000000003" customHeight="1" x14ac:dyDescent="0.2">
      <c r="A207" s="124">
        <v>3</v>
      </c>
      <c r="B207" s="13" t="s">
        <v>82</v>
      </c>
      <c r="C207" s="146" t="s">
        <v>49</v>
      </c>
      <c r="D207" s="59"/>
      <c r="E207" s="23">
        <f t="shared" si="68"/>
        <v>3600000</v>
      </c>
      <c r="F207" s="23"/>
      <c r="G207" s="23"/>
      <c r="H207" s="23">
        <v>600000</v>
      </c>
      <c r="I207" s="23"/>
      <c r="J207" s="23">
        <v>3000000</v>
      </c>
    </row>
    <row r="208" spans="1:11" s="41" customFormat="1" ht="20.25" x14ac:dyDescent="0.2">
      <c r="A208" s="125"/>
      <c r="B208" s="13" t="s">
        <v>68</v>
      </c>
      <c r="C208" s="147"/>
      <c r="D208" s="61"/>
      <c r="E208" s="40">
        <f t="shared" si="68"/>
        <v>0</v>
      </c>
      <c r="F208" s="40"/>
      <c r="G208" s="40"/>
      <c r="H208" s="40">
        <v>0</v>
      </c>
      <c r="I208" s="40"/>
      <c r="J208" s="40">
        <v>0</v>
      </c>
      <c r="K208" s="78"/>
    </row>
    <row r="209" spans="1:11" ht="20.25" x14ac:dyDescent="0.2">
      <c r="A209" s="125"/>
      <c r="B209" s="39" t="s">
        <v>100</v>
      </c>
      <c r="C209" s="147"/>
      <c r="D209" s="59"/>
      <c r="E209" s="23">
        <f t="shared" si="68"/>
        <v>0</v>
      </c>
      <c r="F209" s="23"/>
      <c r="G209" s="23"/>
      <c r="H209" s="23"/>
      <c r="I209" s="23"/>
      <c r="J209" s="23"/>
    </row>
    <row r="210" spans="1:11" ht="20.25" x14ac:dyDescent="0.2">
      <c r="A210" s="125"/>
      <c r="B210" s="13" t="s">
        <v>68</v>
      </c>
      <c r="C210" s="147"/>
      <c r="D210" s="59"/>
      <c r="E210" s="40">
        <f t="shared" si="68"/>
        <v>0</v>
      </c>
      <c r="F210" s="40"/>
      <c r="G210" s="40"/>
      <c r="H210" s="40">
        <v>0</v>
      </c>
      <c r="I210" s="40"/>
      <c r="J210" s="40">
        <v>0</v>
      </c>
    </row>
    <row r="211" spans="1:11" ht="20.25" x14ac:dyDescent="0.2">
      <c r="A211" s="125"/>
      <c r="B211" s="39" t="s">
        <v>101</v>
      </c>
      <c r="C211" s="147"/>
      <c r="D211" s="59"/>
      <c r="E211" s="23">
        <f t="shared" si="68"/>
        <v>0</v>
      </c>
      <c r="F211" s="23"/>
      <c r="G211" s="23"/>
      <c r="H211" s="23">
        <f t="shared" ref="H211" si="72">SUM(H209:H210)</f>
        <v>0</v>
      </c>
      <c r="I211" s="23"/>
      <c r="J211" s="23">
        <f>SUM(J209:J210)</f>
        <v>0</v>
      </c>
    </row>
    <row r="212" spans="1:11" ht="20.25" x14ac:dyDescent="0.2">
      <c r="A212" s="125"/>
      <c r="B212" s="13" t="s">
        <v>68</v>
      </c>
      <c r="C212" s="147"/>
      <c r="D212" s="61"/>
      <c r="E212" s="40"/>
      <c r="F212" s="40"/>
      <c r="G212" s="40"/>
      <c r="H212" s="40"/>
      <c r="I212" s="40"/>
      <c r="J212" s="40"/>
    </row>
    <row r="213" spans="1:11" ht="20.25" x14ac:dyDescent="0.2">
      <c r="A213" s="125"/>
      <c r="B213" s="39" t="s">
        <v>102</v>
      </c>
      <c r="C213" s="147"/>
      <c r="D213" s="59"/>
      <c r="E213" s="23">
        <f t="shared" ref="E213" si="73">SUM(F213:J213)</f>
        <v>0</v>
      </c>
      <c r="F213" s="23">
        <f t="shared" ref="F213:H213" si="74">SUM(F211:F212)</f>
        <v>0</v>
      </c>
      <c r="G213" s="23">
        <f t="shared" si="74"/>
        <v>0</v>
      </c>
      <c r="H213" s="23">
        <f t="shared" si="74"/>
        <v>0</v>
      </c>
      <c r="I213" s="23">
        <f>SUM(I211:I212)</f>
        <v>0</v>
      </c>
      <c r="J213" s="23">
        <f>SUM(J211:J212)</f>
        <v>0</v>
      </c>
    </row>
    <row r="214" spans="1:11" ht="20.25" x14ac:dyDescent="0.2">
      <c r="A214" s="126"/>
      <c r="B214" s="13"/>
      <c r="C214" s="148"/>
      <c r="D214" s="59"/>
      <c r="E214" s="23"/>
      <c r="F214" s="23"/>
      <c r="G214" s="23"/>
      <c r="H214" s="23"/>
      <c r="I214" s="23"/>
      <c r="J214" s="23"/>
    </row>
    <row r="215" spans="1:11" ht="24.6" customHeight="1" x14ac:dyDescent="0.2">
      <c r="A215" s="124">
        <v>4</v>
      </c>
      <c r="B215" s="13" t="s">
        <v>83</v>
      </c>
      <c r="C215" s="146" t="s">
        <v>58</v>
      </c>
      <c r="D215" s="59"/>
      <c r="E215" s="23">
        <f t="shared" si="68"/>
        <v>1000000</v>
      </c>
      <c r="F215" s="23"/>
      <c r="G215" s="23"/>
      <c r="H215" s="23"/>
      <c r="I215" s="23"/>
      <c r="J215" s="23">
        <v>1000000</v>
      </c>
    </row>
    <row r="216" spans="1:11" s="41" customFormat="1" ht="24.6" customHeight="1" x14ac:dyDescent="0.2">
      <c r="A216" s="125"/>
      <c r="B216" s="13" t="s">
        <v>68</v>
      </c>
      <c r="C216" s="147"/>
      <c r="D216" s="61"/>
      <c r="E216" s="40">
        <f t="shared" si="68"/>
        <v>0</v>
      </c>
      <c r="F216" s="40"/>
      <c r="G216" s="40"/>
      <c r="H216" s="40"/>
      <c r="I216" s="40"/>
      <c r="J216" s="40">
        <v>0</v>
      </c>
      <c r="K216" s="78"/>
    </row>
    <row r="217" spans="1:11" ht="24.6" customHeight="1" x14ac:dyDescent="0.2">
      <c r="A217" s="125"/>
      <c r="B217" s="39" t="s">
        <v>100</v>
      </c>
      <c r="C217" s="147"/>
      <c r="D217" s="59"/>
      <c r="E217" s="23">
        <f t="shared" si="68"/>
        <v>0</v>
      </c>
      <c r="F217" s="23"/>
      <c r="G217" s="23"/>
      <c r="H217" s="23"/>
      <c r="I217" s="23"/>
      <c r="J217" s="23"/>
    </row>
    <row r="218" spans="1:11" ht="24.6" customHeight="1" x14ac:dyDescent="0.2">
      <c r="A218" s="125"/>
      <c r="B218" s="13" t="s">
        <v>68</v>
      </c>
      <c r="C218" s="147"/>
      <c r="D218" s="59"/>
      <c r="E218" s="40">
        <f t="shared" si="68"/>
        <v>0</v>
      </c>
      <c r="F218" s="40"/>
      <c r="G218" s="40"/>
      <c r="H218" s="40"/>
      <c r="I218" s="40"/>
      <c r="J218" s="40">
        <v>0</v>
      </c>
    </row>
    <row r="219" spans="1:11" ht="24.6" customHeight="1" x14ac:dyDescent="0.2">
      <c r="A219" s="125"/>
      <c r="B219" s="39" t="s">
        <v>101</v>
      </c>
      <c r="C219" s="147"/>
      <c r="D219" s="59"/>
      <c r="E219" s="23">
        <f t="shared" si="68"/>
        <v>0</v>
      </c>
      <c r="F219" s="23"/>
      <c r="G219" s="23"/>
      <c r="H219" s="23"/>
      <c r="I219" s="23"/>
      <c r="J219" s="23">
        <f>SUM(J217:J218)</f>
        <v>0</v>
      </c>
    </row>
    <row r="220" spans="1:11" ht="24.6" customHeight="1" x14ac:dyDescent="0.2">
      <c r="A220" s="125"/>
      <c r="B220" s="13" t="s">
        <v>68</v>
      </c>
      <c r="C220" s="147"/>
      <c r="D220" s="61"/>
      <c r="E220" s="40"/>
      <c r="F220" s="40"/>
      <c r="G220" s="40"/>
      <c r="H220" s="40"/>
      <c r="I220" s="40"/>
      <c r="J220" s="40"/>
    </row>
    <row r="221" spans="1:11" ht="24.6" customHeight="1" x14ac:dyDescent="0.2">
      <c r="A221" s="125"/>
      <c r="B221" s="39" t="s">
        <v>102</v>
      </c>
      <c r="C221" s="147"/>
      <c r="D221" s="59"/>
      <c r="E221" s="23">
        <f t="shared" ref="E221" si="75">SUM(F221:J221)</f>
        <v>0</v>
      </c>
      <c r="F221" s="23">
        <f t="shared" ref="F221:H221" si="76">SUM(F219:F220)</f>
        <v>0</v>
      </c>
      <c r="G221" s="23">
        <f t="shared" si="76"/>
        <v>0</v>
      </c>
      <c r="H221" s="23">
        <f t="shared" si="76"/>
        <v>0</v>
      </c>
      <c r="I221" s="23">
        <f>SUM(I219:I220)</f>
        <v>0</v>
      </c>
      <c r="J221" s="23">
        <f>SUM(J219:J220)</f>
        <v>0</v>
      </c>
    </row>
    <row r="222" spans="1:11" ht="24.6" customHeight="1" x14ac:dyDescent="0.2">
      <c r="A222" s="126"/>
      <c r="B222" s="13"/>
      <c r="C222" s="148"/>
      <c r="D222" s="59"/>
      <c r="E222" s="23"/>
      <c r="F222" s="23"/>
      <c r="G222" s="23"/>
      <c r="H222" s="23"/>
      <c r="I222" s="23"/>
      <c r="J222" s="23"/>
    </row>
    <row r="223" spans="1:11" ht="37.5" x14ac:dyDescent="0.2">
      <c r="A223" s="124">
        <v>5</v>
      </c>
      <c r="B223" s="13" t="s">
        <v>86</v>
      </c>
      <c r="C223" s="146" t="s">
        <v>84</v>
      </c>
      <c r="D223" s="59"/>
      <c r="E223" s="23">
        <f>SUM(F223:J223)</f>
        <v>0</v>
      </c>
      <c r="F223" s="23"/>
      <c r="G223" s="23"/>
      <c r="H223" s="23">
        <v>0</v>
      </c>
      <c r="I223" s="23"/>
      <c r="J223" s="23"/>
    </row>
    <row r="224" spans="1:11" s="41" customFormat="1" ht="24.6" customHeight="1" x14ac:dyDescent="0.2">
      <c r="A224" s="125"/>
      <c r="B224" s="13" t="s">
        <v>68</v>
      </c>
      <c r="C224" s="147"/>
      <c r="D224" s="61"/>
      <c r="E224" s="40">
        <f>SUM(F224:J224)</f>
        <v>0</v>
      </c>
      <c r="F224" s="40"/>
      <c r="G224" s="40"/>
      <c r="H224" s="40"/>
      <c r="I224" s="40"/>
      <c r="J224" s="40"/>
      <c r="K224" s="78"/>
    </row>
    <row r="225" spans="1:11" ht="24.6" customHeight="1" x14ac:dyDescent="0.2">
      <c r="A225" s="125"/>
      <c r="B225" s="39" t="s">
        <v>100</v>
      </c>
      <c r="C225" s="147"/>
      <c r="D225" s="59"/>
      <c r="E225" s="23">
        <f>SUM(F225:J225)</f>
        <v>0</v>
      </c>
      <c r="F225" s="23"/>
      <c r="G225" s="23"/>
      <c r="H225" s="23">
        <f t="shared" ref="H225" si="77">SUM(H223:H224)</f>
        <v>0</v>
      </c>
      <c r="I225" s="23"/>
      <c r="J225" s="23"/>
    </row>
    <row r="226" spans="1:11" ht="24.6" customHeight="1" x14ac:dyDescent="0.2">
      <c r="A226" s="125"/>
      <c r="B226" s="13" t="s">
        <v>68</v>
      </c>
      <c r="C226" s="147"/>
      <c r="D226" s="59"/>
      <c r="E226" s="40">
        <f t="shared" ref="E226:E227" si="78">SUM(F226:J226)</f>
        <v>0</v>
      </c>
      <c r="F226" s="40"/>
      <c r="G226" s="40"/>
      <c r="H226" s="40"/>
      <c r="I226" s="23"/>
      <c r="J226" s="23"/>
    </row>
    <row r="227" spans="1:11" ht="24.6" customHeight="1" x14ac:dyDescent="0.2">
      <c r="A227" s="125"/>
      <c r="B227" s="39" t="s">
        <v>101</v>
      </c>
      <c r="C227" s="147"/>
      <c r="D227" s="59"/>
      <c r="E227" s="23">
        <f t="shared" si="78"/>
        <v>0</v>
      </c>
      <c r="F227" s="23"/>
      <c r="G227" s="23"/>
      <c r="H227" s="23">
        <f t="shared" ref="H227" si="79">SUM(H225:H226)</f>
        <v>0</v>
      </c>
      <c r="I227" s="23"/>
      <c r="J227" s="23"/>
    </row>
    <row r="228" spans="1:11" ht="24.6" customHeight="1" x14ac:dyDescent="0.2">
      <c r="A228" s="125"/>
      <c r="B228" s="13" t="s">
        <v>68</v>
      </c>
      <c r="C228" s="147"/>
      <c r="D228" s="61"/>
      <c r="E228" s="40"/>
      <c r="F228" s="40"/>
      <c r="G228" s="40"/>
      <c r="H228" s="40"/>
      <c r="I228" s="40"/>
      <c r="J228" s="40"/>
    </row>
    <row r="229" spans="1:11" ht="24.6" customHeight="1" x14ac:dyDescent="0.2">
      <c r="A229" s="125"/>
      <c r="B229" s="39" t="s">
        <v>102</v>
      </c>
      <c r="C229" s="147"/>
      <c r="D229" s="59"/>
      <c r="E229" s="23">
        <f t="shared" ref="E229" si="80">SUM(F229:J229)</f>
        <v>0</v>
      </c>
      <c r="F229" s="23">
        <f t="shared" ref="F229:H229" si="81">SUM(F227:F228)</f>
        <v>0</v>
      </c>
      <c r="G229" s="23">
        <f t="shared" si="81"/>
        <v>0</v>
      </c>
      <c r="H229" s="23">
        <f t="shared" si="81"/>
        <v>0</v>
      </c>
      <c r="I229" s="23">
        <f>SUM(I227:I228)</f>
        <v>0</v>
      </c>
      <c r="J229" s="23">
        <f>SUM(J227:J228)</f>
        <v>0</v>
      </c>
    </row>
    <row r="230" spans="1:11" ht="24.6" customHeight="1" x14ac:dyDescent="0.2">
      <c r="A230" s="126"/>
      <c r="B230" s="39"/>
      <c r="C230" s="148"/>
      <c r="D230" s="59"/>
      <c r="E230" s="23"/>
      <c r="F230" s="23"/>
      <c r="G230" s="23"/>
      <c r="H230" s="23"/>
      <c r="I230" s="23"/>
      <c r="J230" s="23"/>
    </row>
    <row r="231" spans="1:11" ht="56.25" x14ac:dyDescent="0.2">
      <c r="A231" s="124">
        <v>6</v>
      </c>
      <c r="B231" s="13" t="s">
        <v>87</v>
      </c>
      <c r="C231" s="146" t="s">
        <v>84</v>
      </c>
      <c r="D231" s="59"/>
      <c r="E231" s="23">
        <f>SUM(F231:J231)</f>
        <v>0</v>
      </c>
      <c r="F231" s="23"/>
      <c r="G231" s="23"/>
      <c r="H231" s="23">
        <v>0</v>
      </c>
      <c r="I231" s="23"/>
      <c r="J231" s="23"/>
    </row>
    <row r="232" spans="1:11" s="41" customFormat="1" ht="24.6" customHeight="1" x14ac:dyDescent="0.2">
      <c r="A232" s="125"/>
      <c r="B232" s="13" t="s">
        <v>68</v>
      </c>
      <c r="C232" s="147"/>
      <c r="D232" s="61"/>
      <c r="E232" s="40">
        <f>SUM(F232:J232)</f>
        <v>0</v>
      </c>
      <c r="F232" s="40"/>
      <c r="G232" s="40"/>
      <c r="H232" s="40"/>
      <c r="I232" s="40"/>
      <c r="J232" s="40"/>
      <c r="K232" s="78"/>
    </row>
    <row r="233" spans="1:11" ht="24.6" customHeight="1" x14ac:dyDescent="0.2">
      <c r="A233" s="125"/>
      <c r="B233" s="39" t="s">
        <v>100</v>
      </c>
      <c r="C233" s="147"/>
      <c r="D233" s="59"/>
      <c r="E233" s="23">
        <f>SUM(F233:J233)</f>
        <v>0</v>
      </c>
      <c r="F233" s="23"/>
      <c r="G233" s="23"/>
      <c r="H233" s="23">
        <f t="shared" ref="H233" si="82">SUM(H231:H232)</f>
        <v>0</v>
      </c>
      <c r="I233" s="23"/>
      <c r="J233" s="23"/>
    </row>
    <row r="234" spans="1:11" ht="24.6" customHeight="1" x14ac:dyDescent="0.2">
      <c r="A234" s="125"/>
      <c r="B234" s="13" t="s">
        <v>68</v>
      </c>
      <c r="C234" s="147"/>
      <c r="D234" s="59"/>
      <c r="E234" s="40">
        <f t="shared" ref="E234:E235" si="83">SUM(F234:J234)</f>
        <v>0</v>
      </c>
      <c r="F234" s="40"/>
      <c r="G234" s="40"/>
      <c r="H234" s="40"/>
      <c r="I234" s="23"/>
      <c r="J234" s="23"/>
    </row>
    <row r="235" spans="1:11" ht="24.6" customHeight="1" x14ac:dyDescent="0.2">
      <c r="A235" s="125"/>
      <c r="B235" s="39" t="s">
        <v>101</v>
      </c>
      <c r="C235" s="147"/>
      <c r="D235" s="59"/>
      <c r="E235" s="23">
        <f t="shared" si="83"/>
        <v>0</v>
      </c>
      <c r="F235" s="23"/>
      <c r="G235" s="23"/>
      <c r="H235" s="23">
        <f>SUM(H233:H234)</f>
        <v>0</v>
      </c>
      <c r="I235" s="23"/>
      <c r="J235" s="23"/>
    </row>
    <row r="236" spans="1:11" ht="24.6" customHeight="1" x14ac:dyDescent="0.2">
      <c r="A236" s="125"/>
      <c r="B236" s="13" t="s">
        <v>68</v>
      </c>
      <c r="C236" s="147"/>
      <c r="D236" s="61"/>
      <c r="E236" s="40"/>
      <c r="F236" s="40"/>
      <c r="G236" s="40"/>
      <c r="H236" s="40"/>
      <c r="I236" s="40"/>
      <c r="J236" s="40"/>
    </row>
    <row r="237" spans="1:11" ht="24.6" customHeight="1" x14ac:dyDescent="0.2">
      <c r="A237" s="125"/>
      <c r="B237" s="39" t="s">
        <v>102</v>
      </c>
      <c r="C237" s="147"/>
      <c r="D237" s="59"/>
      <c r="E237" s="23">
        <f t="shared" ref="E237" si="84">SUM(F237:J237)</f>
        <v>0</v>
      </c>
      <c r="F237" s="23">
        <f t="shared" ref="F237:H237" si="85">SUM(F235:F236)</f>
        <v>0</v>
      </c>
      <c r="G237" s="23">
        <f t="shared" si="85"/>
        <v>0</v>
      </c>
      <c r="H237" s="23">
        <f t="shared" si="85"/>
        <v>0</v>
      </c>
      <c r="I237" s="23">
        <f>SUM(I235:I236)</f>
        <v>0</v>
      </c>
      <c r="J237" s="23">
        <f>SUM(J235:J236)</f>
        <v>0</v>
      </c>
    </row>
    <row r="238" spans="1:11" ht="24.6" customHeight="1" x14ac:dyDescent="0.2">
      <c r="A238" s="126"/>
      <c r="B238" s="39"/>
      <c r="C238" s="148"/>
      <c r="D238" s="59"/>
      <c r="E238" s="23"/>
      <c r="F238" s="23"/>
      <c r="G238" s="23"/>
      <c r="H238" s="23"/>
      <c r="I238" s="23"/>
      <c r="J238" s="23"/>
    </row>
    <row r="239" spans="1:11" ht="51.75" customHeight="1" x14ac:dyDescent="0.2">
      <c r="A239" s="124">
        <v>7</v>
      </c>
      <c r="B239" s="13" t="s">
        <v>88</v>
      </c>
      <c r="C239" s="146" t="s">
        <v>42</v>
      </c>
      <c r="D239" s="59"/>
      <c r="E239" s="23">
        <f>SUM(F239:J239)</f>
        <v>0</v>
      </c>
      <c r="F239" s="23"/>
      <c r="G239" s="23"/>
      <c r="H239" s="23">
        <v>0</v>
      </c>
      <c r="I239" s="23"/>
      <c r="J239" s="23"/>
    </row>
    <row r="240" spans="1:11" s="41" customFormat="1" ht="24.6" customHeight="1" x14ac:dyDescent="0.2">
      <c r="A240" s="125"/>
      <c r="B240" s="13" t="s">
        <v>68</v>
      </c>
      <c r="C240" s="147"/>
      <c r="D240" s="61"/>
      <c r="E240" s="40">
        <f t="shared" ref="E240:E243" si="86">SUM(F240:J240)</f>
        <v>0</v>
      </c>
      <c r="F240" s="40"/>
      <c r="G240" s="40"/>
      <c r="H240" s="40"/>
      <c r="I240" s="40"/>
      <c r="J240" s="40"/>
      <c r="K240" s="78"/>
    </row>
    <row r="241" spans="1:10" ht="24.6" customHeight="1" x14ac:dyDescent="0.2">
      <c r="A241" s="125"/>
      <c r="B241" s="39" t="s">
        <v>100</v>
      </c>
      <c r="C241" s="147"/>
      <c r="D241" s="59"/>
      <c r="E241" s="23">
        <f t="shared" si="86"/>
        <v>0</v>
      </c>
      <c r="F241" s="23"/>
      <c r="G241" s="23"/>
      <c r="H241" s="23">
        <f t="shared" ref="H241" si="87">SUM(H239:H240)</f>
        <v>0</v>
      </c>
      <c r="I241" s="23"/>
      <c r="J241" s="23"/>
    </row>
    <row r="242" spans="1:10" ht="24.6" customHeight="1" x14ac:dyDescent="0.2">
      <c r="A242" s="125"/>
      <c r="B242" s="13" t="s">
        <v>68</v>
      </c>
      <c r="C242" s="147"/>
      <c r="D242" s="59"/>
      <c r="E242" s="40">
        <f t="shared" si="86"/>
        <v>0</v>
      </c>
      <c r="F242" s="40"/>
      <c r="G242" s="40"/>
      <c r="H242" s="40">
        <v>0</v>
      </c>
      <c r="I242" s="23"/>
      <c r="J242" s="23"/>
    </row>
    <row r="243" spans="1:10" ht="24.6" customHeight="1" x14ac:dyDescent="0.2">
      <c r="A243" s="125"/>
      <c r="B243" s="39" t="s">
        <v>101</v>
      </c>
      <c r="C243" s="147"/>
      <c r="D243" s="59"/>
      <c r="E243" s="23">
        <f t="shared" si="86"/>
        <v>0</v>
      </c>
      <c r="F243" s="23"/>
      <c r="G243" s="23"/>
      <c r="H243" s="23">
        <f>SUM(H241:H242)</f>
        <v>0</v>
      </c>
      <c r="I243" s="23"/>
      <c r="J243" s="23"/>
    </row>
    <row r="244" spans="1:10" ht="24.6" customHeight="1" x14ac:dyDescent="0.2">
      <c r="A244" s="125"/>
      <c r="B244" s="13" t="s">
        <v>68</v>
      </c>
      <c r="C244" s="147"/>
      <c r="D244" s="61"/>
      <c r="E244" s="40"/>
      <c r="F244" s="40"/>
      <c r="G244" s="40"/>
      <c r="H244" s="40"/>
      <c r="I244" s="40"/>
      <c r="J244" s="40"/>
    </row>
    <row r="245" spans="1:10" ht="24.6" customHeight="1" x14ac:dyDescent="0.2">
      <c r="A245" s="125"/>
      <c r="B245" s="39" t="s">
        <v>102</v>
      </c>
      <c r="C245" s="147"/>
      <c r="D245" s="59"/>
      <c r="E245" s="23">
        <f t="shared" ref="E245" si="88">SUM(F245:J245)</f>
        <v>0</v>
      </c>
      <c r="F245" s="23">
        <f t="shared" ref="F245:H245" si="89">SUM(F243:F244)</f>
        <v>0</v>
      </c>
      <c r="G245" s="23">
        <f t="shared" si="89"/>
        <v>0</v>
      </c>
      <c r="H245" s="23">
        <f t="shared" si="89"/>
        <v>0</v>
      </c>
      <c r="I245" s="23">
        <f>SUM(I243:I244)</f>
        <v>0</v>
      </c>
      <c r="J245" s="23">
        <f>SUM(J243:J244)</f>
        <v>0</v>
      </c>
    </row>
    <row r="246" spans="1:10" ht="24.6" customHeight="1" x14ac:dyDescent="0.2">
      <c r="A246" s="126"/>
      <c r="B246" s="13"/>
      <c r="C246" s="148"/>
      <c r="D246" s="59"/>
      <c r="E246" s="23"/>
      <c r="F246" s="23"/>
      <c r="G246" s="23"/>
      <c r="H246" s="23"/>
      <c r="I246" s="23"/>
      <c r="J246" s="23"/>
    </row>
    <row r="247" spans="1:10" ht="37.5" x14ac:dyDescent="0.2">
      <c r="A247" s="124">
        <v>8</v>
      </c>
      <c r="B247" s="13" t="s">
        <v>89</v>
      </c>
      <c r="C247" s="146" t="s">
        <v>85</v>
      </c>
      <c r="D247" s="59">
        <v>1</v>
      </c>
      <c r="E247" s="23">
        <f>SUM(F247:J247)</f>
        <v>9316442</v>
      </c>
      <c r="F247" s="23">
        <v>7478946</v>
      </c>
      <c r="G247" s="23">
        <v>972263</v>
      </c>
      <c r="H247" s="23">
        <v>865233</v>
      </c>
      <c r="I247" s="23"/>
      <c r="J247" s="23"/>
    </row>
    <row r="248" spans="1:10" ht="24.6" customHeight="1" x14ac:dyDescent="0.2">
      <c r="A248" s="125"/>
      <c r="B248" s="13" t="s">
        <v>68</v>
      </c>
      <c r="C248" s="147"/>
      <c r="D248" s="59"/>
      <c r="E248" s="23">
        <f t="shared" ref="E248:E251" si="90">SUM(F248:J248)</f>
        <v>0</v>
      </c>
      <c r="F248" s="23"/>
      <c r="G248" s="23"/>
      <c r="H248" s="23"/>
      <c r="I248" s="23"/>
      <c r="J248" s="23"/>
    </row>
    <row r="249" spans="1:10" ht="24.6" customHeight="1" x14ac:dyDescent="0.2">
      <c r="A249" s="125"/>
      <c r="B249" s="39" t="s">
        <v>100</v>
      </c>
      <c r="C249" s="147"/>
      <c r="D249" s="59">
        <f>SUM(D247:D248)</f>
        <v>1</v>
      </c>
      <c r="E249" s="23">
        <f t="shared" si="90"/>
        <v>0</v>
      </c>
      <c r="F249" s="23"/>
      <c r="G249" s="23"/>
      <c r="H249" s="23"/>
      <c r="I249" s="23"/>
      <c r="J249" s="23"/>
    </row>
    <row r="250" spans="1:10" ht="24.6" customHeight="1" x14ac:dyDescent="0.2">
      <c r="A250" s="125"/>
      <c r="B250" s="13" t="s">
        <v>68</v>
      </c>
      <c r="C250" s="147"/>
      <c r="D250" s="59">
        <v>0</v>
      </c>
      <c r="E250" s="40">
        <f t="shared" si="90"/>
        <v>0</v>
      </c>
      <c r="F250" s="40">
        <v>0</v>
      </c>
      <c r="G250" s="40">
        <v>0</v>
      </c>
      <c r="H250" s="40">
        <v>0</v>
      </c>
      <c r="I250" s="23"/>
      <c r="J250" s="23"/>
    </row>
    <row r="251" spans="1:10" ht="24.6" customHeight="1" x14ac:dyDescent="0.2">
      <c r="A251" s="125"/>
      <c r="B251" s="39" t="s">
        <v>101</v>
      </c>
      <c r="C251" s="147"/>
      <c r="D251" s="59">
        <f>SUM(D249:D250)</f>
        <v>1</v>
      </c>
      <c r="E251" s="23">
        <f t="shared" si="90"/>
        <v>0</v>
      </c>
      <c r="F251" s="23">
        <f t="shared" ref="F251:G251" si="91">SUM(F249:F250)</f>
        <v>0</v>
      </c>
      <c r="G251" s="23">
        <f t="shared" si="91"/>
        <v>0</v>
      </c>
      <c r="H251" s="23">
        <f>SUM(H249:H250)</f>
        <v>0</v>
      </c>
      <c r="I251" s="23"/>
      <c r="J251" s="23"/>
    </row>
    <row r="252" spans="1:10" ht="24.6" customHeight="1" x14ac:dyDescent="0.2">
      <c r="A252" s="125"/>
      <c r="B252" s="13" t="s">
        <v>68</v>
      </c>
      <c r="C252" s="147"/>
      <c r="D252" s="61"/>
      <c r="E252" s="40"/>
      <c r="F252" s="40"/>
      <c r="G252" s="40"/>
      <c r="H252" s="40"/>
      <c r="I252" s="40"/>
      <c r="J252" s="40"/>
    </row>
    <row r="253" spans="1:10" ht="24.6" customHeight="1" x14ac:dyDescent="0.2">
      <c r="A253" s="125"/>
      <c r="B253" s="39" t="s">
        <v>102</v>
      </c>
      <c r="C253" s="147"/>
      <c r="D253" s="59">
        <f>SUM(D251:D252)</f>
        <v>1</v>
      </c>
      <c r="E253" s="23">
        <f t="shared" ref="E253" si="92">SUM(F253:J253)</f>
        <v>0</v>
      </c>
      <c r="F253" s="23">
        <f t="shared" ref="F253:H253" si="93">SUM(F251:F252)</f>
        <v>0</v>
      </c>
      <c r="G253" s="23">
        <f t="shared" si="93"/>
        <v>0</v>
      </c>
      <c r="H253" s="23">
        <f t="shared" si="93"/>
        <v>0</v>
      </c>
      <c r="I253" s="23">
        <f>SUM(I251:I252)</f>
        <v>0</v>
      </c>
      <c r="J253" s="23">
        <f>SUM(J251:J252)</f>
        <v>0</v>
      </c>
    </row>
    <row r="254" spans="1:10" ht="24.6" customHeight="1" x14ac:dyDescent="0.2">
      <c r="A254" s="126"/>
      <c r="B254" s="13"/>
      <c r="C254" s="148"/>
      <c r="D254" s="59"/>
      <c r="E254" s="23"/>
      <c r="F254" s="23"/>
      <c r="G254" s="23"/>
      <c r="H254" s="23"/>
      <c r="I254" s="23"/>
      <c r="J254" s="23"/>
    </row>
    <row r="255" spans="1:10" ht="20.25" x14ac:dyDescent="0.2">
      <c r="A255" s="124">
        <v>9</v>
      </c>
      <c r="B255" s="13" t="s">
        <v>97</v>
      </c>
      <c r="C255" s="146" t="s">
        <v>43</v>
      </c>
      <c r="D255" s="59"/>
      <c r="E255" s="23">
        <f>SUM(F255:J255)</f>
        <v>0</v>
      </c>
      <c r="F255" s="23"/>
      <c r="G255" s="23"/>
      <c r="H255" s="23">
        <v>0</v>
      </c>
      <c r="I255" s="23"/>
      <c r="J255" s="23"/>
    </row>
    <row r="256" spans="1:10" ht="24.6" customHeight="1" x14ac:dyDescent="0.2">
      <c r="A256" s="125"/>
      <c r="B256" s="13" t="s">
        <v>68</v>
      </c>
      <c r="C256" s="147"/>
      <c r="D256" s="59"/>
      <c r="E256" s="40">
        <f t="shared" ref="E256:E259" si="94">SUM(F256:J256)</f>
        <v>0</v>
      </c>
      <c r="F256" s="40"/>
      <c r="G256" s="40"/>
      <c r="H256" s="40">
        <v>0</v>
      </c>
      <c r="I256" s="23"/>
      <c r="J256" s="23"/>
    </row>
    <row r="257" spans="1:38" ht="24.6" customHeight="1" x14ac:dyDescent="0.2">
      <c r="A257" s="125"/>
      <c r="B257" s="39" t="s">
        <v>100</v>
      </c>
      <c r="C257" s="147"/>
      <c r="D257" s="59"/>
      <c r="E257" s="23">
        <f t="shared" si="94"/>
        <v>0</v>
      </c>
      <c r="F257" s="23"/>
      <c r="G257" s="23"/>
      <c r="H257" s="23">
        <v>0</v>
      </c>
      <c r="I257" s="23"/>
      <c r="J257" s="23"/>
    </row>
    <row r="258" spans="1:38" ht="24.6" customHeight="1" x14ac:dyDescent="0.2">
      <c r="A258" s="125"/>
      <c r="B258" s="13" t="s">
        <v>68</v>
      </c>
      <c r="C258" s="147"/>
      <c r="D258" s="59"/>
      <c r="E258" s="40">
        <f t="shared" si="94"/>
        <v>0</v>
      </c>
      <c r="F258" s="40"/>
      <c r="G258" s="40"/>
      <c r="H258" s="40"/>
      <c r="I258" s="23"/>
      <c r="J258" s="23"/>
    </row>
    <row r="259" spans="1:38" ht="24.6" customHeight="1" x14ac:dyDescent="0.2">
      <c r="A259" s="125"/>
      <c r="B259" s="39" t="s">
        <v>101</v>
      </c>
      <c r="C259" s="147"/>
      <c r="D259" s="59"/>
      <c r="E259" s="23">
        <f t="shared" si="94"/>
        <v>0</v>
      </c>
      <c r="F259" s="23"/>
      <c r="G259" s="23"/>
      <c r="H259" s="23">
        <f>SUM(H257:H258)</f>
        <v>0</v>
      </c>
      <c r="I259" s="23"/>
      <c r="J259" s="23"/>
    </row>
    <row r="260" spans="1:38" ht="24.6" customHeight="1" x14ac:dyDescent="0.2">
      <c r="A260" s="125"/>
      <c r="B260" s="13" t="s">
        <v>68</v>
      </c>
      <c r="C260" s="147"/>
      <c r="D260" s="61"/>
      <c r="E260" s="40"/>
      <c r="F260" s="40"/>
      <c r="G260" s="40"/>
      <c r="H260" s="40"/>
      <c r="I260" s="40"/>
      <c r="J260" s="40"/>
    </row>
    <row r="261" spans="1:38" ht="24.6" customHeight="1" x14ac:dyDescent="0.2">
      <c r="A261" s="125"/>
      <c r="B261" s="39" t="s">
        <v>102</v>
      </c>
      <c r="C261" s="147"/>
      <c r="D261" s="59"/>
      <c r="E261" s="23">
        <f t="shared" ref="E261" si="95">SUM(F261:J261)</f>
        <v>0</v>
      </c>
      <c r="F261" s="23">
        <f t="shared" ref="F261:H261" si="96">SUM(F259:F260)</f>
        <v>0</v>
      </c>
      <c r="G261" s="23">
        <f t="shared" si="96"/>
        <v>0</v>
      </c>
      <c r="H261" s="23">
        <f t="shared" si="96"/>
        <v>0</v>
      </c>
      <c r="I261" s="23">
        <f>SUM(I259:I260)</f>
        <v>0</v>
      </c>
      <c r="J261" s="23">
        <f>SUM(J259:J260)</f>
        <v>0</v>
      </c>
    </row>
    <row r="262" spans="1:38" ht="24.6" customHeight="1" x14ac:dyDescent="0.2">
      <c r="A262" s="126"/>
      <c r="B262" s="13"/>
      <c r="C262" s="148"/>
      <c r="D262" s="59"/>
      <c r="E262" s="23"/>
      <c r="F262" s="23"/>
      <c r="G262" s="23"/>
      <c r="H262" s="23"/>
      <c r="I262" s="23"/>
      <c r="J262" s="23"/>
    </row>
    <row r="263" spans="1:38" ht="24.6" customHeight="1" x14ac:dyDescent="0.2">
      <c r="A263" s="124">
        <v>10</v>
      </c>
      <c r="B263" s="13" t="s">
        <v>105</v>
      </c>
      <c r="C263" s="146" t="s">
        <v>45</v>
      </c>
      <c r="D263" s="59"/>
      <c r="E263" s="23">
        <f>SUM(F263:J263)</f>
        <v>2678923</v>
      </c>
      <c r="F263" s="23">
        <v>0</v>
      </c>
      <c r="G263" s="23">
        <v>0</v>
      </c>
      <c r="H263" s="23">
        <v>2678923</v>
      </c>
      <c r="I263" s="23"/>
      <c r="J263" s="23"/>
    </row>
    <row r="264" spans="1:38" ht="24.6" customHeight="1" x14ac:dyDescent="0.2">
      <c r="A264" s="125"/>
      <c r="B264" s="13" t="s">
        <v>68</v>
      </c>
      <c r="C264" s="147"/>
      <c r="D264" s="59"/>
      <c r="E264" s="23">
        <f t="shared" ref="E264:E267" si="97">SUM(F264:J264)</f>
        <v>0</v>
      </c>
      <c r="F264" s="23">
        <v>0</v>
      </c>
      <c r="G264" s="23">
        <v>0</v>
      </c>
      <c r="H264" s="23">
        <v>0</v>
      </c>
      <c r="I264" s="23"/>
      <c r="J264" s="23"/>
    </row>
    <row r="265" spans="1:38" ht="24.6" customHeight="1" x14ac:dyDescent="0.2">
      <c r="A265" s="125"/>
      <c r="B265" s="39" t="s">
        <v>100</v>
      </c>
      <c r="C265" s="147"/>
      <c r="D265" s="59"/>
      <c r="E265" s="23">
        <f t="shared" si="97"/>
        <v>0</v>
      </c>
      <c r="F265" s="23">
        <v>0</v>
      </c>
      <c r="G265" s="23">
        <v>0</v>
      </c>
      <c r="H265" s="23">
        <v>0</v>
      </c>
      <c r="I265" s="23"/>
      <c r="J265" s="23"/>
    </row>
    <row r="266" spans="1:38" ht="24.6" customHeight="1" x14ac:dyDescent="0.2">
      <c r="A266" s="125"/>
      <c r="B266" s="13" t="s">
        <v>68</v>
      </c>
      <c r="C266" s="147"/>
      <c r="D266" s="59"/>
      <c r="E266" s="40">
        <f t="shared" si="97"/>
        <v>0</v>
      </c>
      <c r="F266" s="40"/>
      <c r="G266" s="40"/>
      <c r="H266" s="40">
        <v>0</v>
      </c>
      <c r="I266" s="23"/>
      <c r="J266" s="23"/>
    </row>
    <row r="267" spans="1:38" ht="24.6" customHeight="1" x14ac:dyDescent="0.2">
      <c r="A267" s="125"/>
      <c r="B267" s="39" t="s">
        <v>101</v>
      </c>
      <c r="C267" s="147"/>
      <c r="D267" s="59"/>
      <c r="E267" s="23">
        <f t="shared" si="97"/>
        <v>0</v>
      </c>
      <c r="F267" s="23">
        <f t="shared" ref="F267:G267" si="98">SUM(F265:F266)</f>
        <v>0</v>
      </c>
      <c r="G267" s="23">
        <f t="shared" si="98"/>
        <v>0</v>
      </c>
      <c r="H267" s="23">
        <f>SUM(H265:H266)</f>
        <v>0</v>
      </c>
      <c r="I267" s="23"/>
      <c r="J267" s="23"/>
    </row>
    <row r="268" spans="1:38" ht="24.6" customHeight="1" x14ac:dyDescent="0.2">
      <c r="A268" s="125"/>
      <c r="B268" s="13" t="s">
        <v>68</v>
      </c>
      <c r="C268" s="147"/>
      <c r="D268" s="61"/>
      <c r="E268" s="40"/>
      <c r="F268" s="40"/>
      <c r="G268" s="40"/>
      <c r="H268" s="40"/>
      <c r="I268" s="40"/>
      <c r="J268" s="40"/>
    </row>
    <row r="269" spans="1:38" ht="24.6" customHeight="1" x14ac:dyDescent="0.2">
      <c r="A269" s="125"/>
      <c r="B269" s="39" t="s">
        <v>102</v>
      </c>
      <c r="C269" s="147"/>
      <c r="D269" s="59"/>
      <c r="E269" s="23">
        <f t="shared" ref="E269" si="99">SUM(F269:J269)</f>
        <v>0</v>
      </c>
      <c r="F269" s="23">
        <f t="shared" ref="F269:H269" si="100">SUM(F267:F268)</f>
        <v>0</v>
      </c>
      <c r="G269" s="23">
        <f t="shared" si="100"/>
        <v>0</v>
      </c>
      <c r="H269" s="23">
        <f t="shared" si="100"/>
        <v>0</v>
      </c>
      <c r="I269" s="23">
        <f>SUM(I267:I268)</f>
        <v>0</v>
      </c>
      <c r="J269" s="23">
        <f>SUM(J267:J268)</f>
        <v>0</v>
      </c>
    </row>
    <row r="270" spans="1:38" ht="24.6" customHeight="1" x14ac:dyDescent="0.2">
      <c r="A270" s="126"/>
      <c r="B270" s="39"/>
      <c r="C270" s="148"/>
      <c r="D270" s="59"/>
      <c r="E270" s="23"/>
      <c r="F270" s="23"/>
      <c r="G270" s="23"/>
      <c r="H270" s="23"/>
      <c r="I270" s="23"/>
      <c r="J270" s="23"/>
    </row>
    <row r="271" spans="1:38" s="44" customFormat="1" ht="24.6" customHeight="1" x14ac:dyDescent="0.2">
      <c r="A271" s="171" t="s">
        <v>4</v>
      </c>
      <c r="B271" s="15" t="s">
        <v>9</v>
      </c>
      <c r="C271" s="52"/>
      <c r="D271" s="115">
        <f t="shared" ref="D271:E276" si="101">SUM(D191,D199,D207,D215,D223,D231,D239,D247,D255,D263)</f>
        <v>2</v>
      </c>
      <c r="E271" s="85">
        <f t="shared" si="101"/>
        <v>43271013</v>
      </c>
      <c r="F271" s="85">
        <f t="shared" ref="F271:J271" si="102">SUM(F191,F199,F207,F215,F223,F231,F239,F247,F255,F263)</f>
        <v>13008946</v>
      </c>
      <c r="G271" s="85">
        <f t="shared" si="102"/>
        <v>1727163</v>
      </c>
      <c r="H271" s="85">
        <f t="shared" si="102"/>
        <v>6087656</v>
      </c>
      <c r="I271" s="85">
        <f t="shared" si="102"/>
        <v>14116011</v>
      </c>
      <c r="J271" s="85">
        <f t="shared" si="102"/>
        <v>8331237</v>
      </c>
      <c r="K271" s="31">
        <f t="shared" ref="K271" si="103">SUM(F271:J271)-E271</f>
        <v>0</v>
      </c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</row>
    <row r="272" spans="1:38" s="42" customFormat="1" ht="24.6" customHeight="1" x14ac:dyDescent="0.2">
      <c r="A272" s="172"/>
      <c r="B272" s="15" t="s">
        <v>68</v>
      </c>
      <c r="C272" s="84"/>
      <c r="D272" s="115">
        <f t="shared" si="101"/>
        <v>0</v>
      </c>
      <c r="E272" s="85">
        <f t="shared" si="101"/>
        <v>0</v>
      </c>
      <c r="F272" s="85">
        <f t="shared" ref="F272:J272" si="104">SUM(F192,F200,F208,F216,F224,F232,F240,F248,F256,F264)</f>
        <v>0</v>
      </c>
      <c r="G272" s="85">
        <f t="shared" si="104"/>
        <v>0</v>
      </c>
      <c r="H272" s="85">
        <f t="shared" si="104"/>
        <v>0</v>
      </c>
      <c r="I272" s="85">
        <f t="shared" si="104"/>
        <v>0</v>
      </c>
      <c r="J272" s="85">
        <f t="shared" si="104"/>
        <v>0</v>
      </c>
      <c r="K272" s="31"/>
    </row>
    <row r="273" spans="1:11" s="42" customFormat="1" ht="24.6" customHeight="1" x14ac:dyDescent="0.2">
      <c r="A273" s="173"/>
      <c r="B273" s="82" t="s">
        <v>100</v>
      </c>
      <c r="C273" s="52"/>
      <c r="D273" s="115">
        <f t="shared" si="101"/>
        <v>2</v>
      </c>
      <c r="E273" s="85">
        <f t="shared" si="101"/>
        <v>0</v>
      </c>
      <c r="F273" s="85">
        <f t="shared" ref="F273:J273" si="105">SUM(F193,F201,F209,F217,F225,F233,F241,F249,F257,F265)</f>
        <v>0</v>
      </c>
      <c r="G273" s="85">
        <f t="shared" si="105"/>
        <v>0</v>
      </c>
      <c r="H273" s="85">
        <f t="shared" si="105"/>
        <v>0</v>
      </c>
      <c r="I273" s="85">
        <f t="shared" si="105"/>
        <v>0</v>
      </c>
      <c r="J273" s="85">
        <f t="shared" si="105"/>
        <v>0</v>
      </c>
      <c r="K273" s="31"/>
    </row>
    <row r="274" spans="1:11" s="42" customFormat="1" ht="24.6" customHeight="1" x14ac:dyDescent="0.2">
      <c r="A274" s="110"/>
      <c r="B274" s="15" t="s">
        <v>68</v>
      </c>
      <c r="C274" s="52"/>
      <c r="D274" s="115">
        <f t="shared" si="101"/>
        <v>0</v>
      </c>
      <c r="E274" s="85">
        <f t="shared" si="101"/>
        <v>0</v>
      </c>
      <c r="F274" s="85">
        <f t="shared" ref="F274:J276" si="106">SUM(F194,F202,F210,F218,F226,F234,F242,F250,F258,F266)</f>
        <v>0</v>
      </c>
      <c r="G274" s="85">
        <f t="shared" si="106"/>
        <v>0</v>
      </c>
      <c r="H274" s="85">
        <f t="shared" si="106"/>
        <v>0</v>
      </c>
      <c r="I274" s="85">
        <f t="shared" si="106"/>
        <v>0</v>
      </c>
      <c r="J274" s="85">
        <f t="shared" si="106"/>
        <v>0</v>
      </c>
      <c r="K274" s="31"/>
    </row>
    <row r="275" spans="1:11" s="42" customFormat="1" ht="24.6" customHeight="1" x14ac:dyDescent="0.2">
      <c r="A275" s="110"/>
      <c r="B275" s="82" t="s">
        <v>101</v>
      </c>
      <c r="C275" s="52"/>
      <c r="D275" s="115">
        <f t="shared" si="101"/>
        <v>2</v>
      </c>
      <c r="E275" s="85">
        <f t="shared" si="101"/>
        <v>0</v>
      </c>
      <c r="F275" s="85">
        <f t="shared" ref="F275:J275" si="107">SUM(F195,F203,F211,F219,F227,F235,F243,F251,F259,F267)</f>
        <v>0</v>
      </c>
      <c r="G275" s="85">
        <f t="shared" si="107"/>
        <v>0</v>
      </c>
      <c r="H275" s="85">
        <f t="shared" si="107"/>
        <v>0</v>
      </c>
      <c r="I275" s="85">
        <f t="shared" si="107"/>
        <v>0</v>
      </c>
      <c r="J275" s="85">
        <f t="shared" si="107"/>
        <v>0</v>
      </c>
      <c r="K275" s="31"/>
    </row>
    <row r="276" spans="1:11" s="42" customFormat="1" ht="24.6" customHeight="1" x14ac:dyDescent="0.2">
      <c r="A276" s="110"/>
      <c r="B276" s="15" t="s">
        <v>68</v>
      </c>
      <c r="C276" s="52"/>
      <c r="D276" s="115">
        <f t="shared" si="101"/>
        <v>0</v>
      </c>
      <c r="E276" s="85">
        <f t="shared" si="101"/>
        <v>0</v>
      </c>
      <c r="F276" s="85">
        <f t="shared" si="106"/>
        <v>0</v>
      </c>
      <c r="G276" s="85">
        <f t="shared" si="106"/>
        <v>0</v>
      </c>
      <c r="H276" s="85">
        <f t="shared" si="106"/>
        <v>0</v>
      </c>
      <c r="I276" s="85">
        <f t="shared" si="106"/>
        <v>0</v>
      </c>
      <c r="J276" s="85">
        <f t="shared" si="106"/>
        <v>0</v>
      </c>
      <c r="K276" s="31"/>
    </row>
    <row r="277" spans="1:11" s="42" customFormat="1" ht="24.6" customHeight="1" x14ac:dyDescent="0.2">
      <c r="A277" s="110"/>
      <c r="B277" s="82" t="s">
        <v>102</v>
      </c>
      <c r="C277" s="52"/>
      <c r="D277" s="59">
        <f>SUM(D275:D276)</f>
        <v>2</v>
      </c>
      <c r="E277" s="23">
        <f t="shared" ref="E277" si="108">SUM(F277:J277)</f>
        <v>0</v>
      </c>
      <c r="F277" s="23">
        <f t="shared" ref="F277:H277" si="109">SUM(F275:F276)</f>
        <v>0</v>
      </c>
      <c r="G277" s="23">
        <f t="shared" si="109"/>
        <v>0</v>
      </c>
      <c r="H277" s="23">
        <f t="shared" si="109"/>
        <v>0</v>
      </c>
      <c r="I277" s="23">
        <f>SUM(I275:I276)</f>
        <v>0</v>
      </c>
      <c r="J277" s="23">
        <f>SUM(J275:J276)</f>
        <v>0</v>
      </c>
      <c r="K277" s="31"/>
    </row>
    <row r="278" spans="1:11" ht="19.5" customHeight="1" x14ac:dyDescent="0.2">
      <c r="A278" s="16"/>
      <c r="B278" s="13"/>
      <c r="C278" s="53"/>
      <c r="D278" s="59"/>
      <c r="E278" s="23"/>
      <c r="F278" s="23"/>
      <c r="G278" s="23"/>
      <c r="H278" s="23"/>
      <c r="I278" s="23"/>
      <c r="J278" s="23"/>
    </row>
    <row r="279" spans="1:11" s="5" customFormat="1" ht="38.450000000000003" customHeight="1" x14ac:dyDescent="0.2">
      <c r="A279" s="158"/>
      <c r="B279" s="27" t="s">
        <v>57</v>
      </c>
      <c r="C279" s="161"/>
      <c r="D279" s="63">
        <f t="shared" ref="D279:J284" si="110">SUM(D182,D271)</f>
        <v>7</v>
      </c>
      <c r="E279" s="28">
        <f t="shared" si="110"/>
        <v>234167933</v>
      </c>
      <c r="F279" s="28">
        <f t="shared" si="110"/>
        <v>80526166</v>
      </c>
      <c r="G279" s="28">
        <f t="shared" si="110"/>
        <v>9688102</v>
      </c>
      <c r="H279" s="28">
        <f t="shared" si="110"/>
        <v>96673927</v>
      </c>
      <c r="I279" s="28">
        <f t="shared" si="110"/>
        <v>24921866</v>
      </c>
      <c r="J279" s="28">
        <f t="shared" si="110"/>
        <v>22357872</v>
      </c>
      <c r="K279" s="6">
        <f>SUM(F279:J279)-E279</f>
        <v>0</v>
      </c>
    </row>
    <row r="280" spans="1:11" s="99" customFormat="1" ht="29.25" customHeight="1" x14ac:dyDescent="0.2">
      <c r="A280" s="159"/>
      <c r="B280" s="27" t="s">
        <v>68</v>
      </c>
      <c r="C280" s="162"/>
      <c r="D280" s="101">
        <f t="shared" si="110"/>
        <v>0</v>
      </c>
      <c r="E280" s="97">
        <f t="shared" si="110"/>
        <v>0</v>
      </c>
      <c r="F280" s="97">
        <f t="shared" si="110"/>
        <v>0</v>
      </c>
      <c r="G280" s="97">
        <f t="shared" si="110"/>
        <v>0</v>
      </c>
      <c r="H280" s="97">
        <f t="shared" si="110"/>
        <v>0</v>
      </c>
      <c r="I280" s="97">
        <f t="shared" si="110"/>
        <v>0</v>
      </c>
      <c r="J280" s="97">
        <f t="shared" si="110"/>
        <v>0</v>
      </c>
      <c r="K280" s="31"/>
    </row>
    <row r="281" spans="1:11" s="5" customFormat="1" ht="36" customHeight="1" x14ac:dyDescent="0.2">
      <c r="A281" s="160"/>
      <c r="B281" s="27" t="s">
        <v>100</v>
      </c>
      <c r="C281" s="163"/>
      <c r="D281" s="63">
        <f t="shared" si="110"/>
        <v>7</v>
      </c>
      <c r="E281" s="28">
        <f t="shared" si="110"/>
        <v>0</v>
      </c>
      <c r="F281" s="28">
        <f t="shared" si="110"/>
        <v>0</v>
      </c>
      <c r="G281" s="28">
        <f t="shared" si="110"/>
        <v>0</v>
      </c>
      <c r="H281" s="28">
        <f t="shared" si="110"/>
        <v>0</v>
      </c>
      <c r="I281" s="28">
        <f t="shared" si="110"/>
        <v>0</v>
      </c>
      <c r="J281" s="28">
        <f t="shared" si="110"/>
        <v>0</v>
      </c>
      <c r="K281" s="6"/>
    </row>
    <row r="282" spans="1:11" s="5" customFormat="1" ht="36" customHeight="1" x14ac:dyDescent="0.2">
      <c r="A282" s="108"/>
      <c r="B282" s="27" t="s">
        <v>68</v>
      </c>
      <c r="C282" s="109"/>
      <c r="D282" s="63">
        <f t="shared" si="110"/>
        <v>0</v>
      </c>
      <c r="E282" s="28">
        <f t="shared" si="110"/>
        <v>0</v>
      </c>
      <c r="F282" s="28">
        <f t="shared" si="110"/>
        <v>0</v>
      </c>
      <c r="G282" s="28">
        <f t="shared" si="110"/>
        <v>0</v>
      </c>
      <c r="H282" s="28">
        <f t="shared" si="110"/>
        <v>0</v>
      </c>
      <c r="I282" s="28">
        <f t="shared" si="110"/>
        <v>0</v>
      </c>
      <c r="J282" s="28">
        <f t="shared" si="110"/>
        <v>0</v>
      </c>
      <c r="K282" s="6"/>
    </row>
    <row r="283" spans="1:11" s="5" customFormat="1" ht="36" customHeight="1" x14ac:dyDescent="0.2">
      <c r="A283" s="108"/>
      <c r="B283" s="27" t="s">
        <v>101</v>
      </c>
      <c r="C283" s="109"/>
      <c r="D283" s="63">
        <f t="shared" si="110"/>
        <v>7</v>
      </c>
      <c r="E283" s="28">
        <f t="shared" si="110"/>
        <v>0</v>
      </c>
      <c r="F283" s="28">
        <f t="shared" si="110"/>
        <v>0</v>
      </c>
      <c r="G283" s="28">
        <f t="shared" si="110"/>
        <v>0</v>
      </c>
      <c r="H283" s="28">
        <f t="shared" si="110"/>
        <v>0</v>
      </c>
      <c r="I283" s="28">
        <f t="shared" si="110"/>
        <v>0</v>
      </c>
      <c r="J283" s="28">
        <f t="shared" si="110"/>
        <v>0</v>
      </c>
      <c r="K283" s="6"/>
    </row>
    <row r="284" spans="1:11" s="5" customFormat="1" ht="36" customHeight="1" x14ac:dyDescent="0.2">
      <c r="A284" s="108"/>
      <c r="B284" s="27" t="s">
        <v>68</v>
      </c>
      <c r="C284" s="109"/>
      <c r="D284" s="63">
        <f t="shared" si="110"/>
        <v>0</v>
      </c>
      <c r="E284" s="28">
        <f t="shared" si="110"/>
        <v>0</v>
      </c>
      <c r="F284" s="28">
        <f t="shared" si="110"/>
        <v>0</v>
      </c>
      <c r="G284" s="28">
        <f t="shared" si="110"/>
        <v>0</v>
      </c>
      <c r="H284" s="28">
        <f t="shared" si="110"/>
        <v>0</v>
      </c>
      <c r="I284" s="28">
        <f t="shared" si="110"/>
        <v>0</v>
      </c>
      <c r="J284" s="28">
        <f t="shared" si="110"/>
        <v>0</v>
      </c>
      <c r="K284" s="6"/>
    </row>
    <row r="285" spans="1:11" s="5" customFormat="1" ht="36" customHeight="1" x14ac:dyDescent="0.2">
      <c r="A285" s="108"/>
      <c r="B285" s="27" t="s">
        <v>102</v>
      </c>
      <c r="C285" s="109"/>
      <c r="D285" s="120">
        <f>SUM(D283:D284)</f>
        <v>7</v>
      </c>
      <c r="E285" s="121">
        <f t="shared" ref="E285" si="111">SUM(F285:J285)</f>
        <v>0</v>
      </c>
      <c r="F285" s="121">
        <f t="shared" ref="F285:H285" si="112">SUM(F283:F284)</f>
        <v>0</v>
      </c>
      <c r="G285" s="121">
        <f t="shared" si="112"/>
        <v>0</v>
      </c>
      <c r="H285" s="121">
        <f t="shared" si="112"/>
        <v>0</v>
      </c>
      <c r="I285" s="121">
        <f>SUM(I283:I284)</f>
        <v>0</v>
      </c>
      <c r="J285" s="121">
        <f>SUM(J283:J284)</f>
        <v>0</v>
      </c>
      <c r="K285" s="6"/>
    </row>
    <row r="286" spans="1:11" s="92" customFormat="1" ht="29.25" customHeight="1" x14ac:dyDescent="0.2">
      <c r="A286" s="86"/>
      <c r="B286" s="87"/>
      <c r="C286" s="88"/>
      <c r="D286" s="89"/>
      <c r="E286" s="90"/>
      <c r="F286" s="90"/>
      <c r="G286" s="90"/>
      <c r="H286" s="90"/>
      <c r="I286" s="90"/>
      <c r="J286" s="90"/>
      <c r="K286" s="91"/>
    </row>
    <row r="287" spans="1:11" ht="24.6" customHeight="1" x14ac:dyDescent="0.2">
      <c r="A287" s="17"/>
      <c r="B287" s="32" t="s">
        <v>26</v>
      </c>
      <c r="C287" s="51"/>
      <c r="D287" s="59"/>
      <c r="E287" s="36"/>
      <c r="F287" s="23"/>
      <c r="G287" s="23"/>
      <c r="H287" s="23"/>
      <c r="I287" s="23"/>
      <c r="J287" s="24"/>
    </row>
    <row r="288" spans="1:11" ht="24.6" customHeight="1" x14ac:dyDescent="0.2">
      <c r="A288" s="17" t="s">
        <v>59</v>
      </c>
      <c r="B288" s="15" t="s">
        <v>6</v>
      </c>
      <c r="C288" s="52"/>
      <c r="D288" s="59"/>
      <c r="E288" s="24"/>
      <c r="F288" s="24"/>
      <c r="G288" s="24"/>
      <c r="H288" s="24"/>
      <c r="I288" s="23"/>
      <c r="J288" s="23"/>
    </row>
    <row r="289" spans="1:11" ht="24.6" customHeight="1" x14ac:dyDescent="0.2">
      <c r="A289" s="124">
        <v>1</v>
      </c>
      <c r="B289" s="13" t="s">
        <v>33</v>
      </c>
      <c r="C289" s="146" t="s">
        <v>96</v>
      </c>
      <c r="D289" s="59">
        <v>6</v>
      </c>
      <c r="E289" s="23">
        <f>SUM(F289:J289)</f>
        <v>76585293</v>
      </c>
      <c r="F289" s="23">
        <v>56408820</v>
      </c>
      <c r="G289" s="23">
        <v>7850677</v>
      </c>
      <c r="H289" s="23">
        <v>12325796</v>
      </c>
      <c r="I289" s="23"/>
      <c r="J289" s="23"/>
    </row>
    <row r="290" spans="1:11" s="41" customFormat="1" ht="24.6" customHeight="1" x14ac:dyDescent="0.2">
      <c r="A290" s="125"/>
      <c r="B290" s="13" t="s">
        <v>68</v>
      </c>
      <c r="C290" s="147"/>
      <c r="D290" s="61">
        <v>0</v>
      </c>
      <c r="E290" s="40">
        <f t="shared" ref="E290:E293" si="113">SUM(F290:J290)</f>
        <v>0</v>
      </c>
      <c r="F290" s="40"/>
      <c r="G290" s="40"/>
      <c r="H290" s="40"/>
      <c r="I290" s="40"/>
      <c r="J290" s="40"/>
      <c r="K290" s="78"/>
    </row>
    <row r="291" spans="1:11" ht="24.6" customHeight="1" x14ac:dyDescent="0.2">
      <c r="A291" s="125"/>
      <c r="B291" s="39" t="s">
        <v>100</v>
      </c>
      <c r="C291" s="147"/>
      <c r="D291" s="59">
        <f>SUM(D289:D290)</f>
        <v>6</v>
      </c>
      <c r="E291" s="23"/>
      <c r="F291" s="23"/>
      <c r="G291" s="23"/>
      <c r="H291" s="23"/>
      <c r="I291" s="23"/>
      <c r="J291" s="23"/>
    </row>
    <row r="292" spans="1:11" ht="24.6" customHeight="1" x14ac:dyDescent="0.2">
      <c r="A292" s="125"/>
      <c r="B292" s="13" t="s">
        <v>68</v>
      </c>
      <c r="C292" s="147"/>
      <c r="D292" s="61">
        <v>0</v>
      </c>
      <c r="E292" s="40">
        <f t="shared" si="113"/>
        <v>0</v>
      </c>
      <c r="F292" s="40">
        <v>0</v>
      </c>
      <c r="G292" s="40">
        <v>0</v>
      </c>
      <c r="H292" s="40">
        <v>0</v>
      </c>
      <c r="I292" s="23"/>
      <c r="J292" s="23"/>
    </row>
    <row r="293" spans="1:11" ht="24.6" customHeight="1" x14ac:dyDescent="0.2">
      <c r="A293" s="125"/>
      <c r="B293" s="39" t="s">
        <v>101</v>
      </c>
      <c r="C293" s="147"/>
      <c r="D293" s="59">
        <f>SUM(D291:D292)</f>
        <v>6</v>
      </c>
      <c r="E293" s="23">
        <f t="shared" si="113"/>
        <v>0</v>
      </c>
      <c r="F293" s="23">
        <f t="shared" ref="F293:G293" si="114">SUM(F291:F292)</f>
        <v>0</v>
      </c>
      <c r="G293" s="23">
        <f t="shared" si="114"/>
        <v>0</v>
      </c>
      <c r="H293" s="23">
        <f>SUM(H291:H292)</f>
        <v>0</v>
      </c>
      <c r="I293" s="23"/>
      <c r="J293" s="23"/>
    </row>
    <row r="294" spans="1:11" ht="24.6" customHeight="1" x14ac:dyDescent="0.2">
      <c r="A294" s="125"/>
      <c r="B294" s="13" t="s">
        <v>68</v>
      </c>
      <c r="C294" s="147"/>
      <c r="D294" s="61"/>
      <c r="E294" s="40"/>
      <c r="F294" s="40"/>
      <c r="G294" s="40"/>
      <c r="H294" s="40"/>
      <c r="I294" s="40"/>
      <c r="J294" s="40"/>
    </row>
    <row r="295" spans="1:11" ht="24.6" customHeight="1" x14ac:dyDescent="0.2">
      <c r="A295" s="125"/>
      <c r="B295" s="39" t="s">
        <v>102</v>
      </c>
      <c r="C295" s="147"/>
      <c r="D295" s="59">
        <f>SUM(D293:D294)</f>
        <v>6</v>
      </c>
      <c r="E295" s="23">
        <f t="shared" ref="E295" si="115">SUM(F295:J295)</f>
        <v>0</v>
      </c>
      <c r="F295" s="23">
        <f t="shared" ref="F295:H295" si="116">SUM(F293:F294)</f>
        <v>0</v>
      </c>
      <c r="G295" s="23">
        <f t="shared" si="116"/>
        <v>0</v>
      </c>
      <c r="H295" s="23">
        <f t="shared" si="116"/>
        <v>0</v>
      </c>
      <c r="I295" s="23">
        <f>SUM(I293:I294)</f>
        <v>0</v>
      </c>
      <c r="J295" s="23">
        <f>SUM(J293:J294)</f>
        <v>0</v>
      </c>
    </row>
    <row r="296" spans="1:11" ht="24.6" customHeight="1" x14ac:dyDescent="0.2">
      <c r="A296" s="126"/>
      <c r="B296" s="15"/>
      <c r="C296" s="148"/>
      <c r="D296" s="59"/>
      <c r="E296" s="24"/>
      <c r="F296" s="23"/>
      <c r="G296" s="23"/>
      <c r="H296" s="23"/>
      <c r="I296" s="23"/>
      <c r="J296" s="23"/>
    </row>
    <row r="297" spans="1:11" ht="28.5" customHeight="1" x14ac:dyDescent="0.2">
      <c r="A297" s="124">
        <v>2</v>
      </c>
      <c r="B297" s="18" t="s">
        <v>103</v>
      </c>
      <c r="C297" s="149" t="s">
        <v>50</v>
      </c>
      <c r="D297" s="59"/>
      <c r="E297" s="23">
        <f>SUM(F297:J297)</f>
        <v>12388075</v>
      </c>
      <c r="F297" s="23">
        <v>10468800</v>
      </c>
      <c r="G297" s="23">
        <v>680472</v>
      </c>
      <c r="H297" s="23">
        <v>1238803</v>
      </c>
      <c r="I297" s="23"/>
      <c r="J297" s="23"/>
    </row>
    <row r="298" spans="1:11" s="41" customFormat="1" ht="24.6" customHeight="1" x14ac:dyDescent="0.2">
      <c r="A298" s="125"/>
      <c r="B298" s="13" t="s">
        <v>68</v>
      </c>
      <c r="C298" s="150"/>
      <c r="D298" s="61"/>
      <c r="E298" s="40">
        <f t="shared" ref="E298:E301" si="117">SUM(F298:J298)</f>
        <v>0</v>
      </c>
      <c r="F298" s="40"/>
      <c r="G298" s="40"/>
      <c r="H298" s="40">
        <v>0</v>
      </c>
      <c r="I298" s="40"/>
      <c r="J298" s="40"/>
      <c r="K298" s="78"/>
    </row>
    <row r="299" spans="1:11" ht="24.6" customHeight="1" x14ac:dyDescent="0.2">
      <c r="A299" s="125"/>
      <c r="B299" s="39" t="s">
        <v>100</v>
      </c>
      <c r="C299" s="150"/>
      <c r="D299" s="59"/>
      <c r="E299" s="23">
        <f t="shared" si="117"/>
        <v>0</v>
      </c>
      <c r="F299" s="23"/>
      <c r="G299" s="23"/>
      <c r="H299" s="23"/>
      <c r="I299" s="23"/>
      <c r="J299" s="23"/>
    </row>
    <row r="300" spans="1:11" ht="24.6" customHeight="1" x14ac:dyDescent="0.2">
      <c r="A300" s="125"/>
      <c r="B300" s="13" t="s">
        <v>68</v>
      </c>
      <c r="C300" s="150"/>
      <c r="D300" s="59"/>
      <c r="E300" s="40">
        <f t="shared" si="117"/>
        <v>0</v>
      </c>
      <c r="F300" s="40">
        <v>0</v>
      </c>
      <c r="G300" s="40">
        <v>0</v>
      </c>
      <c r="H300" s="40">
        <v>0</v>
      </c>
      <c r="I300" s="23"/>
      <c r="J300" s="23"/>
    </row>
    <row r="301" spans="1:11" ht="24.6" customHeight="1" x14ac:dyDescent="0.2">
      <c r="A301" s="125"/>
      <c r="B301" s="39" t="s">
        <v>101</v>
      </c>
      <c r="C301" s="150"/>
      <c r="D301" s="59"/>
      <c r="E301" s="23">
        <f t="shared" si="117"/>
        <v>0</v>
      </c>
      <c r="F301" s="23">
        <f t="shared" ref="F301:G301" si="118">SUM(F299:F300)</f>
        <v>0</v>
      </c>
      <c r="G301" s="23">
        <f t="shared" si="118"/>
        <v>0</v>
      </c>
      <c r="H301" s="23">
        <f>SUM(H299:H300)</f>
        <v>0</v>
      </c>
      <c r="I301" s="23"/>
      <c r="J301" s="23"/>
    </row>
    <row r="302" spans="1:11" ht="24.6" customHeight="1" x14ac:dyDescent="0.2">
      <c r="A302" s="125"/>
      <c r="B302" s="13" t="s">
        <v>68</v>
      </c>
      <c r="C302" s="150"/>
      <c r="D302" s="61"/>
      <c r="E302" s="40"/>
      <c r="F302" s="40"/>
      <c r="G302" s="40"/>
      <c r="H302" s="40"/>
      <c r="I302" s="40"/>
      <c r="J302" s="40"/>
    </row>
    <row r="303" spans="1:11" ht="24.6" customHeight="1" x14ac:dyDescent="0.2">
      <c r="A303" s="125"/>
      <c r="B303" s="39" t="s">
        <v>102</v>
      </c>
      <c r="C303" s="150"/>
      <c r="D303" s="59">
        <f>SUM(D301:D302)</f>
        <v>0</v>
      </c>
      <c r="E303" s="23">
        <f t="shared" ref="E303" si="119">SUM(F303:J303)</f>
        <v>0</v>
      </c>
      <c r="F303" s="23">
        <f t="shared" ref="F303:H303" si="120">SUM(F301:F302)</f>
        <v>0</v>
      </c>
      <c r="G303" s="23">
        <f t="shared" si="120"/>
        <v>0</v>
      </c>
      <c r="H303" s="23">
        <f t="shared" si="120"/>
        <v>0</v>
      </c>
      <c r="I303" s="23">
        <f>SUM(I301:I302)</f>
        <v>0</v>
      </c>
      <c r="J303" s="23">
        <f>SUM(J301:J302)</f>
        <v>0</v>
      </c>
    </row>
    <row r="304" spans="1:11" ht="18" customHeight="1" x14ac:dyDescent="0.2">
      <c r="A304" s="126"/>
      <c r="B304" s="15"/>
      <c r="C304" s="151"/>
      <c r="D304" s="59"/>
      <c r="E304" s="24"/>
      <c r="F304" s="23"/>
      <c r="G304" s="23"/>
      <c r="H304" s="23"/>
      <c r="I304" s="23"/>
      <c r="J304" s="23"/>
    </row>
    <row r="305" spans="1:11" ht="33.75" customHeight="1" x14ac:dyDescent="0.2">
      <c r="A305" s="124">
        <v>3</v>
      </c>
      <c r="B305" s="13" t="s">
        <v>22</v>
      </c>
      <c r="C305" s="146" t="s">
        <v>54</v>
      </c>
      <c r="D305" s="59">
        <v>5</v>
      </c>
      <c r="E305" s="23">
        <f>SUM(F305:J305)</f>
        <v>73392778</v>
      </c>
      <c r="F305" s="23">
        <v>25035000</v>
      </c>
      <c r="G305" s="23">
        <v>3392050</v>
      </c>
      <c r="H305" s="23">
        <v>44965728</v>
      </c>
      <c r="I305" s="23"/>
      <c r="J305" s="23"/>
    </row>
    <row r="306" spans="1:11" s="41" customFormat="1" ht="20.25" x14ac:dyDescent="0.2">
      <c r="A306" s="125"/>
      <c r="B306" s="13" t="s">
        <v>68</v>
      </c>
      <c r="C306" s="147"/>
      <c r="D306" s="61">
        <v>0</v>
      </c>
      <c r="E306" s="40">
        <f t="shared" ref="E306:E309" si="121">SUM(F306:J306)</f>
        <v>0</v>
      </c>
      <c r="F306" s="40"/>
      <c r="G306" s="40">
        <v>0</v>
      </c>
      <c r="H306" s="40"/>
      <c r="I306" s="40"/>
      <c r="J306" s="40"/>
      <c r="K306" s="78"/>
    </row>
    <row r="307" spans="1:11" ht="20.25" x14ac:dyDescent="0.2">
      <c r="A307" s="125"/>
      <c r="B307" s="39" t="s">
        <v>100</v>
      </c>
      <c r="C307" s="147"/>
      <c r="D307" s="59">
        <f>SUM(D305:D306)</f>
        <v>5</v>
      </c>
      <c r="E307" s="23">
        <f t="shared" si="121"/>
        <v>0</v>
      </c>
      <c r="F307" s="23"/>
      <c r="G307" s="23"/>
      <c r="H307" s="23"/>
      <c r="I307" s="23"/>
      <c r="J307" s="23"/>
    </row>
    <row r="308" spans="1:11" ht="20.25" x14ac:dyDescent="0.2">
      <c r="A308" s="125"/>
      <c r="B308" s="13" t="s">
        <v>68</v>
      </c>
      <c r="C308" s="147"/>
      <c r="D308" s="61">
        <v>0</v>
      </c>
      <c r="E308" s="40">
        <f t="shared" si="121"/>
        <v>0</v>
      </c>
      <c r="F308" s="40">
        <v>0</v>
      </c>
      <c r="G308" s="40">
        <v>0</v>
      </c>
      <c r="H308" s="40"/>
      <c r="I308" s="23"/>
      <c r="J308" s="23"/>
    </row>
    <row r="309" spans="1:11" ht="20.25" x14ac:dyDescent="0.2">
      <c r="A309" s="125"/>
      <c r="B309" s="39" t="s">
        <v>101</v>
      </c>
      <c r="C309" s="147"/>
      <c r="D309" s="59">
        <f>SUM(D307:D308)</f>
        <v>5</v>
      </c>
      <c r="E309" s="23">
        <f t="shared" si="121"/>
        <v>0</v>
      </c>
      <c r="F309" s="23">
        <f t="shared" ref="F309:G309" si="122">SUM(F307:F308)</f>
        <v>0</v>
      </c>
      <c r="G309" s="23">
        <f t="shared" si="122"/>
        <v>0</v>
      </c>
      <c r="H309" s="23">
        <f>SUM(H307:H308)</f>
        <v>0</v>
      </c>
      <c r="I309" s="23"/>
      <c r="J309" s="23"/>
    </row>
    <row r="310" spans="1:11" ht="20.25" x14ac:dyDescent="0.2">
      <c r="A310" s="125"/>
      <c r="B310" s="13" t="s">
        <v>68</v>
      </c>
      <c r="C310" s="147"/>
      <c r="D310" s="61"/>
      <c r="E310" s="40"/>
      <c r="F310" s="40"/>
      <c r="G310" s="40"/>
      <c r="H310" s="40"/>
      <c r="I310" s="40"/>
      <c r="J310" s="40"/>
    </row>
    <row r="311" spans="1:11" ht="20.25" x14ac:dyDescent="0.2">
      <c r="A311" s="125"/>
      <c r="B311" s="39" t="s">
        <v>102</v>
      </c>
      <c r="C311" s="147"/>
      <c r="D311" s="59">
        <f>SUM(D309:D310)</f>
        <v>5</v>
      </c>
      <c r="E311" s="23">
        <f t="shared" ref="E311" si="123">SUM(F311:J311)</f>
        <v>0</v>
      </c>
      <c r="F311" s="23">
        <f t="shared" ref="F311:H311" si="124">SUM(F309:F310)</f>
        <v>0</v>
      </c>
      <c r="G311" s="23">
        <f t="shared" si="124"/>
        <v>0</v>
      </c>
      <c r="H311" s="23">
        <f t="shared" si="124"/>
        <v>0</v>
      </c>
      <c r="I311" s="23">
        <f>SUM(I309:I310)</f>
        <v>0</v>
      </c>
      <c r="J311" s="23">
        <f>SUM(J309:J310)</f>
        <v>0</v>
      </c>
    </row>
    <row r="312" spans="1:11" ht="18" customHeight="1" x14ac:dyDescent="0.2">
      <c r="A312" s="126"/>
      <c r="B312" s="15"/>
      <c r="C312" s="148"/>
      <c r="D312" s="59"/>
      <c r="E312" s="24"/>
      <c r="F312" s="24"/>
      <c r="G312" s="23"/>
      <c r="H312" s="23"/>
      <c r="I312" s="23"/>
      <c r="J312" s="23"/>
    </row>
    <row r="313" spans="1:11" ht="24.6" customHeight="1" x14ac:dyDescent="0.2">
      <c r="A313" s="124">
        <v>4</v>
      </c>
      <c r="B313" s="13" t="s">
        <v>14</v>
      </c>
      <c r="C313" s="146" t="s">
        <v>53</v>
      </c>
      <c r="D313" s="59">
        <v>0</v>
      </c>
      <c r="E313" s="23">
        <f>SUM(F313:J313)</f>
        <v>5805450</v>
      </c>
      <c r="F313" s="23">
        <v>0</v>
      </c>
      <c r="G313" s="23">
        <v>0</v>
      </c>
      <c r="H313" s="23">
        <v>5805450</v>
      </c>
      <c r="I313" s="23"/>
      <c r="J313" s="23"/>
    </row>
    <row r="314" spans="1:11" s="41" customFormat="1" ht="20.25" x14ac:dyDescent="0.2">
      <c r="A314" s="125"/>
      <c r="B314" s="13" t="s">
        <v>68</v>
      </c>
      <c r="C314" s="147"/>
      <c r="D314" s="61">
        <v>0</v>
      </c>
      <c r="E314" s="40">
        <f t="shared" ref="E314:E317" si="125">SUM(F314:J314)</f>
        <v>0</v>
      </c>
      <c r="F314" s="40">
        <v>0</v>
      </c>
      <c r="G314" s="40">
        <v>0</v>
      </c>
      <c r="H314" s="40">
        <v>0</v>
      </c>
      <c r="I314" s="40"/>
      <c r="J314" s="40"/>
      <c r="K314" s="78"/>
    </row>
    <row r="315" spans="1:11" ht="20.25" x14ac:dyDescent="0.2">
      <c r="A315" s="125"/>
      <c r="B315" s="39" t="s">
        <v>100</v>
      </c>
      <c r="C315" s="147"/>
      <c r="D315" s="59">
        <f>SUM(D313:D314)</f>
        <v>0</v>
      </c>
      <c r="E315" s="23">
        <f t="shared" si="125"/>
        <v>0</v>
      </c>
      <c r="F315" s="23">
        <f t="shared" ref="F315:G315" si="126">SUM(F313:F314)</f>
        <v>0</v>
      </c>
      <c r="G315" s="23">
        <f t="shared" si="126"/>
        <v>0</v>
      </c>
      <c r="H315" s="23"/>
      <c r="I315" s="23"/>
      <c r="J315" s="23"/>
    </row>
    <row r="316" spans="1:11" ht="20.25" x14ac:dyDescent="0.2">
      <c r="A316" s="125"/>
      <c r="B316" s="13" t="s">
        <v>68</v>
      </c>
      <c r="C316" s="147"/>
      <c r="D316" s="61">
        <v>0</v>
      </c>
      <c r="E316" s="40">
        <f t="shared" si="125"/>
        <v>0</v>
      </c>
      <c r="F316" s="40">
        <v>0</v>
      </c>
      <c r="G316" s="40">
        <v>0</v>
      </c>
      <c r="H316" s="40">
        <v>0</v>
      </c>
      <c r="I316" s="23"/>
      <c r="J316" s="23"/>
    </row>
    <row r="317" spans="1:11" ht="20.25" x14ac:dyDescent="0.2">
      <c r="A317" s="125"/>
      <c r="B317" s="39" t="s">
        <v>101</v>
      </c>
      <c r="C317" s="147"/>
      <c r="D317" s="59">
        <f>SUM(D315:D316)</f>
        <v>0</v>
      </c>
      <c r="E317" s="23">
        <f t="shared" si="125"/>
        <v>0</v>
      </c>
      <c r="F317" s="23">
        <f t="shared" ref="F317:G317" si="127">SUM(F315:F316)</f>
        <v>0</v>
      </c>
      <c r="G317" s="23">
        <f t="shared" si="127"/>
        <v>0</v>
      </c>
      <c r="H317" s="23">
        <f>SUM(H315:H316)</f>
        <v>0</v>
      </c>
      <c r="I317" s="23"/>
      <c r="J317" s="23"/>
    </row>
    <row r="318" spans="1:11" ht="20.25" x14ac:dyDescent="0.2">
      <c r="A318" s="125"/>
      <c r="B318" s="13" t="s">
        <v>68</v>
      </c>
      <c r="C318" s="147"/>
      <c r="D318" s="61"/>
      <c r="E318" s="40"/>
      <c r="F318" s="40"/>
      <c r="G318" s="40"/>
      <c r="H318" s="40"/>
      <c r="I318" s="40"/>
      <c r="J318" s="40"/>
    </row>
    <row r="319" spans="1:11" ht="20.25" x14ac:dyDescent="0.2">
      <c r="A319" s="125"/>
      <c r="B319" s="39" t="s">
        <v>102</v>
      </c>
      <c r="C319" s="147"/>
      <c r="D319" s="59">
        <f>SUM(D317:D318)</f>
        <v>0</v>
      </c>
      <c r="E319" s="23">
        <f t="shared" ref="E319" si="128">SUM(F319:J319)</f>
        <v>0</v>
      </c>
      <c r="F319" s="23">
        <f t="shared" ref="F319:H319" si="129">SUM(F317:F318)</f>
        <v>0</v>
      </c>
      <c r="G319" s="23">
        <f t="shared" si="129"/>
        <v>0</v>
      </c>
      <c r="H319" s="23">
        <f t="shared" si="129"/>
        <v>0</v>
      </c>
      <c r="I319" s="23">
        <f>SUM(I317:I318)</f>
        <v>0</v>
      </c>
      <c r="J319" s="23">
        <f>SUM(J317:J318)</f>
        <v>0</v>
      </c>
    </row>
    <row r="320" spans="1:11" ht="24.6" customHeight="1" x14ac:dyDescent="0.2">
      <c r="A320" s="126"/>
      <c r="B320" s="15"/>
      <c r="C320" s="148"/>
      <c r="D320" s="59"/>
      <c r="E320" s="24"/>
      <c r="F320" s="24"/>
      <c r="G320" s="23"/>
      <c r="H320" s="23"/>
      <c r="I320" s="23"/>
      <c r="J320" s="23"/>
    </row>
    <row r="321" spans="1:11" s="42" customFormat="1" ht="24.6" customHeight="1" x14ac:dyDescent="0.2">
      <c r="A321" s="124">
        <v>5</v>
      </c>
      <c r="B321" s="13" t="s">
        <v>23</v>
      </c>
      <c r="C321" s="146" t="s">
        <v>95</v>
      </c>
      <c r="D321" s="59">
        <v>2</v>
      </c>
      <c r="E321" s="23">
        <f>SUM(F321:J321)</f>
        <v>41462724</v>
      </c>
      <c r="F321" s="23">
        <v>9210000</v>
      </c>
      <c r="G321" s="23">
        <v>1232300</v>
      </c>
      <c r="H321" s="23">
        <v>31020424</v>
      </c>
      <c r="I321" s="40"/>
      <c r="J321" s="40"/>
      <c r="K321" s="31">
        <f>SUM(F321,F305)</f>
        <v>34245000</v>
      </c>
    </row>
    <row r="322" spans="1:11" s="42" customFormat="1" ht="24.6" customHeight="1" x14ac:dyDescent="0.2">
      <c r="A322" s="125"/>
      <c r="B322" s="13" t="s">
        <v>68</v>
      </c>
      <c r="C322" s="147"/>
      <c r="D322" s="61">
        <v>0</v>
      </c>
      <c r="E322" s="40">
        <f t="shared" ref="E322:E325" si="130">SUM(F322:J322)</f>
        <v>0</v>
      </c>
      <c r="F322" s="40">
        <v>0</v>
      </c>
      <c r="G322" s="40">
        <v>0</v>
      </c>
      <c r="H322" s="40">
        <v>0</v>
      </c>
      <c r="I322" s="40"/>
      <c r="J322" s="40"/>
      <c r="K322" s="31"/>
    </row>
    <row r="323" spans="1:11" s="42" customFormat="1" ht="20.25" x14ac:dyDescent="0.2">
      <c r="A323" s="125"/>
      <c r="B323" s="39" t="s">
        <v>100</v>
      </c>
      <c r="C323" s="147"/>
      <c r="D323" s="59">
        <f>SUM(D321:D322)</f>
        <v>2</v>
      </c>
      <c r="E323" s="23">
        <f t="shared" si="130"/>
        <v>0</v>
      </c>
      <c r="F323" s="40"/>
      <c r="G323" s="40"/>
      <c r="H323" s="40"/>
      <c r="I323" s="40"/>
      <c r="J323" s="40"/>
      <c r="K323" s="31"/>
    </row>
    <row r="324" spans="1:11" s="42" customFormat="1" ht="20.25" x14ac:dyDescent="0.2">
      <c r="A324" s="125"/>
      <c r="B324" s="13" t="s">
        <v>68</v>
      </c>
      <c r="C324" s="147"/>
      <c r="D324" s="61">
        <v>0</v>
      </c>
      <c r="E324" s="40">
        <f t="shared" si="130"/>
        <v>0</v>
      </c>
      <c r="F324" s="40">
        <v>0</v>
      </c>
      <c r="G324" s="40">
        <v>0</v>
      </c>
      <c r="H324" s="40">
        <v>0</v>
      </c>
      <c r="I324" s="40"/>
      <c r="J324" s="40"/>
      <c r="K324" s="31"/>
    </row>
    <row r="325" spans="1:11" s="42" customFormat="1" ht="20.25" x14ac:dyDescent="0.2">
      <c r="A325" s="125"/>
      <c r="B325" s="39" t="s">
        <v>101</v>
      </c>
      <c r="C325" s="147"/>
      <c r="D325" s="59">
        <f>SUM(D323:D324)</f>
        <v>2</v>
      </c>
      <c r="E325" s="23">
        <f t="shared" si="130"/>
        <v>0</v>
      </c>
      <c r="F325" s="23">
        <f t="shared" ref="F325:G325" si="131">SUM(F323:F324)</f>
        <v>0</v>
      </c>
      <c r="G325" s="23">
        <f t="shared" si="131"/>
        <v>0</v>
      </c>
      <c r="H325" s="23">
        <f>SUM(H323:H324)</f>
        <v>0</v>
      </c>
      <c r="I325" s="40"/>
      <c r="J325" s="40"/>
      <c r="K325" s="31"/>
    </row>
    <row r="326" spans="1:11" s="42" customFormat="1" ht="20.25" x14ac:dyDescent="0.2">
      <c r="A326" s="125"/>
      <c r="B326" s="13" t="s">
        <v>68</v>
      </c>
      <c r="C326" s="147"/>
      <c r="D326" s="61"/>
      <c r="E326" s="40"/>
      <c r="F326" s="40"/>
      <c r="G326" s="40"/>
      <c r="H326" s="40"/>
      <c r="I326" s="40"/>
      <c r="J326" s="40"/>
      <c r="K326" s="31"/>
    </row>
    <row r="327" spans="1:11" s="42" customFormat="1" ht="20.25" x14ac:dyDescent="0.2">
      <c r="A327" s="125"/>
      <c r="B327" s="39" t="s">
        <v>102</v>
      </c>
      <c r="C327" s="147"/>
      <c r="D327" s="59">
        <f>SUM(D325:D326)</f>
        <v>2</v>
      </c>
      <c r="E327" s="23">
        <f t="shared" ref="E327" si="132">SUM(F327:J327)</f>
        <v>0</v>
      </c>
      <c r="F327" s="23">
        <f t="shared" ref="F327:H327" si="133">SUM(F325:F326)</f>
        <v>0</v>
      </c>
      <c r="G327" s="23">
        <f t="shared" si="133"/>
        <v>0</v>
      </c>
      <c r="H327" s="23">
        <f t="shared" si="133"/>
        <v>0</v>
      </c>
      <c r="I327" s="23">
        <f>SUM(I325:I326)</f>
        <v>0</v>
      </c>
      <c r="J327" s="23">
        <f>SUM(J325:J326)</f>
        <v>0</v>
      </c>
      <c r="K327" s="31"/>
    </row>
    <row r="328" spans="1:11" s="42" customFormat="1" ht="24.6" customHeight="1" x14ac:dyDescent="0.2">
      <c r="A328" s="126"/>
      <c r="B328" s="39"/>
      <c r="C328" s="148"/>
      <c r="D328" s="61"/>
      <c r="E328" s="40"/>
      <c r="F328" s="40"/>
      <c r="G328" s="40"/>
      <c r="H328" s="40"/>
      <c r="I328" s="40"/>
      <c r="J328" s="40"/>
      <c r="K328" s="31"/>
    </row>
    <row r="329" spans="1:11" s="42" customFormat="1" ht="24.6" customHeight="1" x14ac:dyDescent="0.2">
      <c r="A329" s="171" t="s">
        <v>59</v>
      </c>
      <c r="B329" s="39" t="s">
        <v>8</v>
      </c>
      <c r="C329" s="174"/>
      <c r="D329" s="45">
        <f t="shared" ref="D329:E331" si="134">D289+D297+D305+D313+D321</f>
        <v>13</v>
      </c>
      <c r="E329" s="40">
        <f t="shared" si="134"/>
        <v>209634320</v>
      </c>
      <c r="F329" s="40">
        <f t="shared" ref="F329:H329" si="135">F289+F297+F305+F313+F321</f>
        <v>101122620</v>
      </c>
      <c r="G329" s="40">
        <f t="shared" si="135"/>
        <v>13155499</v>
      </c>
      <c r="H329" s="40">
        <f t="shared" si="135"/>
        <v>95356201</v>
      </c>
      <c r="I329" s="40"/>
      <c r="J329" s="40"/>
      <c r="K329" s="31"/>
    </row>
    <row r="330" spans="1:11" s="42" customFormat="1" ht="24.6" customHeight="1" x14ac:dyDescent="0.2">
      <c r="A330" s="172"/>
      <c r="B330" s="39" t="s">
        <v>68</v>
      </c>
      <c r="C330" s="175"/>
      <c r="D330" s="45">
        <f t="shared" si="134"/>
        <v>0</v>
      </c>
      <c r="E330" s="40">
        <f t="shared" si="134"/>
        <v>0</v>
      </c>
      <c r="F330" s="40">
        <f t="shared" ref="F330:H331" si="136">F290+F298+F306+F314+F322</f>
        <v>0</v>
      </c>
      <c r="G330" s="40">
        <f t="shared" si="136"/>
        <v>0</v>
      </c>
      <c r="H330" s="40">
        <f t="shared" si="136"/>
        <v>0</v>
      </c>
      <c r="I330" s="40"/>
      <c r="J330" s="40"/>
      <c r="K330" s="31"/>
    </row>
    <row r="331" spans="1:11" s="42" customFormat="1" ht="24.6" customHeight="1" x14ac:dyDescent="0.2">
      <c r="A331" s="172"/>
      <c r="B331" s="39" t="s">
        <v>100</v>
      </c>
      <c r="C331" s="175"/>
      <c r="D331" s="45">
        <f t="shared" si="134"/>
        <v>13</v>
      </c>
      <c r="E331" s="40">
        <f t="shared" si="134"/>
        <v>0</v>
      </c>
      <c r="F331" s="40">
        <f t="shared" si="136"/>
        <v>0</v>
      </c>
      <c r="G331" s="40">
        <f t="shared" si="136"/>
        <v>0</v>
      </c>
      <c r="H331" s="40">
        <f t="shared" si="136"/>
        <v>0</v>
      </c>
      <c r="I331" s="40"/>
      <c r="J331" s="40"/>
      <c r="K331" s="31"/>
    </row>
    <row r="332" spans="1:11" s="42" customFormat="1" ht="24.6" customHeight="1" x14ac:dyDescent="0.2">
      <c r="A332" s="172"/>
      <c r="B332" s="13" t="s">
        <v>68</v>
      </c>
      <c r="C332" s="175"/>
      <c r="D332" s="45">
        <f t="shared" ref="D332:H332" si="137">D292+D300+D308+D316+D324</f>
        <v>0</v>
      </c>
      <c r="E332" s="40">
        <f t="shared" si="137"/>
        <v>0</v>
      </c>
      <c r="F332" s="40">
        <f t="shared" si="137"/>
        <v>0</v>
      </c>
      <c r="G332" s="40">
        <f t="shared" si="137"/>
        <v>0</v>
      </c>
      <c r="H332" s="40">
        <f t="shared" si="137"/>
        <v>0</v>
      </c>
      <c r="I332" s="40"/>
      <c r="J332" s="40"/>
      <c r="K332" s="31"/>
    </row>
    <row r="333" spans="1:11" s="42" customFormat="1" ht="24.6" customHeight="1" x14ac:dyDescent="0.2">
      <c r="A333" s="173"/>
      <c r="B333" s="39" t="s">
        <v>101</v>
      </c>
      <c r="C333" s="176"/>
      <c r="D333" s="45">
        <f t="shared" ref="D333:H333" si="138">D293+D301+D309+D317+D325</f>
        <v>13</v>
      </c>
      <c r="E333" s="40">
        <f t="shared" si="138"/>
        <v>0</v>
      </c>
      <c r="F333" s="40">
        <f t="shared" si="138"/>
        <v>0</v>
      </c>
      <c r="G333" s="40">
        <f t="shared" si="138"/>
        <v>0</v>
      </c>
      <c r="H333" s="40">
        <f t="shared" si="138"/>
        <v>0</v>
      </c>
      <c r="I333" s="40"/>
      <c r="J333" s="40"/>
      <c r="K333" s="31"/>
    </row>
    <row r="334" spans="1:11" s="42" customFormat="1" ht="24.6" customHeight="1" x14ac:dyDescent="0.2">
      <c r="A334" s="110"/>
      <c r="B334" s="13" t="s">
        <v>68</v>
      </c>
      <c r="C334" s="119"/>
      <c r="D334" s="61"/>
      <c r="E334" s="40"/>
      <c r="F334" s="40"/>
      <c r="G334" s="40"/>
      <c r="H334" s="40"/>
      <c r="I334" s="40"/>
      <c r="J334" s="40"/>
      <c r="K334" s="31"/>
    </row>
    <row r="335" spans="1:11" s="42" customFormat="1" ht="24.6" customHeight="1" x14ac:dyDescent="0.2">
      <c r="A335" s="110"/>
      <c r="B335" s="39" t="s">
        <v>102</v>
      </c>
      <c r="C335" s="119"/>
      <c r="D335" s="59">
        <f>SUM(D333:D334)</f>
        <v>13</v>
      </c>
      <c r="E335" s="23">
        <f t="shared" ref="E335" si="139">SUM(F335:J335)</f>
        <v>0</v>
      </c>
      <c r="F335" s="23">
        <f t="shared" ref="F335:H335" si="140">SUM(F333:F334)</f>
        <v>0</v>
      </c>
      <c r="G335" s="23">
        <f t="shared" si="140"/>
        <v>0</v>
      </c>
      <c r="H335" s="23">
        <f t="shared" si="140"/>
        <v>0</v>
      </c>
      <c r="I335" s="23">
        <f>SUM(I333:I334)</f>
        <v>0</v>
      </c>
      <c r="J335" s="23">
        <f>SUM(J333:J334)</f>
        <v>0</v>
      </c>
      <c r="K335" s="31"/>
    </row>
    <row r="336" spans="1:11" s="42" customFormat="1" ht="19.5" customHeight="1" x14ac:dyDescent="0.2">
      <c r="A336" s="38"/>
      <c r="B336" s="39"/>
      <c r="C336" s="54"/>
      <c r="D336" s="45"/>
      <c r="E336" s="40"/>
      <c r="F336" s="40"/>
      <c r="G336" s="40"/>
      <c r="H336" s="40"/>
      <c r="I336" s="40"/>
      <c r="J336" s="40"/>
      <c r="K336" s="31"/>
    </row>
    <row r="337" spans="1:11" s="42" customFormat="1" ht="24.6" customHeight="1" x14ac:dyDescent="0.2">
      <c r="A337" s="17" t="s">
        <v>60</v>
      </c>
      <c r="B337" s="15" t="s">
        <v>61</v>
      </c>
      <c r="C337" s="51"/>
      <c r="D337" s="59"/>
      <c r="E337" s="36"/>
      <c r="F337" s="23"/>
      <c r="G337" s="23"/>
      <c r="H337" s="23"/>
      <c r="I337" s="23"/>
      <c r="J337" s="24"/>
      <c r="K337" s="31"/>
    </row>
    <row r="338" spans="1:11" s="42" customFormat="1" ht="24.6" customHeight="1" x14ac:dyDescent="0.2">
      <c r="A338" s="124">
        <v>1</v>
      </c>
      <c r="B338" s="13" t="s">
        <v>63</v>
      </c>
      <c r="C338" s="146" t="s">
        <v>94</v>
      </c>
      <c r="D338" s="59">
        <v>4</v>
      </c>
      <c r="E338" s="23">
        <f>SUM(F338:H338)</f>
        <v>37624353</v>
      </c>
      <c r="F338" s="23">
        <v>31991180</v>
      </c>
      <c r="G338" s="23">
        <v>4783173</v>
      </c>
      <c r="H338" s="23">
        <v>850000</v>
      </c>
      <c r="I338" s="23"/>
      <c r="J338" s="23"/>
      <c r="K338" s="31"/>
    </row>
    <row r="339" spans="1:11" s="42" customFormat="1" ht="24.6" customHeight="1" x14ac:dyDescent="0.2">
      <c r="A339" s="125"/>
      <c r="B339" s="13" t="s">
        <v>68</v>
      </c>
      <c r="C339" s="147"/>
      <c r="D339" s="61">
        <v>0</v>
      </c>
      <c r="E339" s="40">
        <f t="shared" ref="E339:E342" si="141">SUM(F339:H339)</f>
        <v>0</v>
      </c>
      <c r="F339" s="40"/>
      <c r="G339" s="40"/>
      <c r="H339" s="40">
        <v>0</v>
      </c>
      <c r="I339" s="40"/>
      <c r="J339" s="40"/>
      <c r="K339" s="31"/>
    </row>
    <row r="340" spans="1:11" s="42" customFormat="1" ht="24.6" customHeight="1" x14ac:dyDescent="0.2">
      <c r="A340" s="125"/>
      <c r="B340" s="39" t="s">
        <v>100</v>
      </c>
      <c r="C340" s="147"/>
      <c r="D340" s="59">
        <f>SUM(D338:D339)</f>
        <v>4</v>
      </c>
      <c r="E340" s="23">
        <f t="shared" si="141"/>
        <v>0</v>
      </c>
      <c r="F340" s="23"/>
      <c r="G340" s="23"/>
      <c r="H340" s="23"/>
      <c r="I340" s="23"/>
      <c r="J340" s="23"/>
      <c r="K340" s="31"/>
    </row>
    <row r="341" spans="1:11" s="42" customFormat="1" ht="24.6" customHeight="1" x14ac:dyDescent="0.2">
      <c r="A341" s="125"/>
      <c r="B341" s="13" t="s">
        <v>68</v>
      </c>
      <c r="C341" s="147"/>
      <c r="D341" s="61">
        <v>0</v>
      </c>
      <c r="E341" s="40">
        <f t="shared" si="141"/>
        <v>0</v>
      </c>
      <c r="F341" s="40">
        <v>0</v>
      </c>
      <c r="G341" s="40">
        <v>0</v>
      </c>
      <c r="H341" s="40">
        <v>0</v>
      </c>
      <c r="I341" s="23"/>
      <c r="J341" s="23"/>
      <c r="K341" s="31"/>
    </row>
    <row r="342" spans="1:11" s="42" customFormat="1" ht="24.6" customHeight="1" x14ac:dyDescent="0.2">
      <c r="A342" s="125"/>
      <c r="B342" s="39" t="s">
        <v>101</v>
      </c>
      <c r="C342" s="147"/>
      <c r="D342" s="59">
        <f>SUM(D340:D341)</f>
        <v>4</v>
      </c>
      <c r="E342" s="23">
        <f t="shared" si="141"/>
        <v>0</v>
      </c>
      <c r="F342" s="23">
        <f t="shared" ref="F342:G342" si="142">SUM(F340:F341)</f>
        <v>0</v>
      </c>
      <c r="G342" s="23">
        <f t="shared" si="142"/>
        <v>0</v>
      </c>
      <c r="H342" s="23">
        <f>SUM(H340:H341)</f>
        <v>0</v>
      </c>
      <c r="I342" s="23"/>
      <c r="J342" s="23"/>
      <c r="K342" s="31"/>
    </row>
    <row r="343" spans="1:11" s="42" customFormat="1" ht="24.6" customHeight="1" x14ac:dyDescent="0.2">
      <c r="A343" s="125"/>
      <c r="B343" s="13" t="s">
        <v>68</v>
      </c>
      <c r="C343" s="147"/>
      <c r="D343" s="61"/>
      <c r="E343" s="40"/>
      <c r="F343" s="40"/>
      <c r="G343" s="40"/>
      <c r="H343" s="40"/>
      <c r="I343" s="40"/>
      <c r="J343" s="40"/>
      <c r="K343" s="31"/>
    </row>
    <row r="344" spans="1:11" s="42" customFormat="1" ht="24.6" customHeight="1" x14ac:dyDescent="0.2">
      <c r="A344" s="125"/>
      <c r="B344" s="39" t="s">
        <v>102</v>
      </c>
      <c r="C344" s="147"/>
      <c r="D344" s="59">
        <f>SUM(D342:D343)</f>
        <v>4</v>
      </c>
      <c r="E344" s="23">
        <f t="shared" ref="E344" si="143">SUM(F344:J344)</f>
        <v>0</v>
      </c>
      <c r="F344" s="23">
        <f t="shared" ref="F344:H344" si="144">SUM(F342:F343)</f>
        <v>0</v>
      </c>
      <c r="G344" s="23">
        <f t="shared" si="144"/>
        <v>0</v>
      </c>
      <c r="H344" s="23">
        <f t="shared" si="144"/>
        <v>0</v>
      </c>
      <c r="I344" s="23">
        <f>SUM(I342:I343)</f>
        <v>0</v>
      </c>
      <c r="J344" s="23">
        <f>SUM(J342:J343)</f>
        <v>0</v>
      </c>
      <c r="K344" s="31"/>
    </row>
    <row r="345" spans="1:11" s="42" customFormat="1" ht="19.5" customHeight="1" x14ac:dyDescent="0.2">
      <c r="A345" s="126"/>
      <c r="B345" s="13"/>
      <c r="C345" s="148"/>
      <c r="D345" s="59"/>
      <c r="E345" s="23"/>
      <c r="F345" s="23"/>
      <c r="G345" s="23"/>
      <c r="H345" s="23"/>
      <c r="I345" s="23"/>
      <c r="J345" s="23"/>
      <c r="K345" s="31"/>
    </row>
    <row r="346" spans="1:11" s="42" customFormat="1" ht="24.6" customHeight="1" x14ac:dyDescent="0.2">
      <c r="A346" s="171" t="s">
        <v>60</v>
      </c>
      <c r="B346" s="39" t="s">
        <v>62</v>
      </c>
      <c r="C346" s="168"/>
      <c r="D346" s="61">
        <f>D338</f>
        <v>4</v>
      </c>
      <c r="E346" s="40">
        <f t="shared" ref="E346:H346" si="145">E338</f>
        <v>37624353</v>
      </c>
      <c r="F346" s="40">
        <f t="shared" si="145"/>
        <v>31991180</v>
      </c>
      <c r="G346" s="40">
        <f t="shared" si="145"/>
        <v>4783173</v>
      </c>
      <c r="H346" s="40">
        <f t="shared" si="145"/>
        <v>850000</v>
      </c>
      <c r="I346" s="40"/>
      <c r="J346" s="40"/>
      <c r="K346" s="31"/>
    </row>
    <row r="347" spans="1:11" s="42" customFormat="1" ht="24.6" customHeight="1" x14ac:dyDescent="0.2">
      <c r="A347" s="172"/>
      <c r="B347" s="39" t="s">
        <v>68</v>
      </c>
      <c r="C347" s="169"/>
      <c r="D347" s="61">
        <f>D339</f>
        <v>0</v>
      </c>
      <c r="E347" s="40">
        <f>E339</f>
        <v>0</v>
      </c>
      <c r="F347" s="40">
        <f t="shared" ref="F347:H347" si="146">F339</f>
        <v>0</v>
      </c>
      <c r="G347" s="40">
        <f t="shared" si="146"/>
        <v>0</v>
      </c>
      <c r="H347" s="40">
        <f t="shared" si="146"/>
        <v>0</v>
      </c>
      <c r="I347" s="40"/>
      <c r="J347" s="40"/>
      <c r="K347" s="31"/>
    </row>
    <row r="348" spans="1:11" s="42" customFormat="1" ht="24.6" customHeight="1" x14ac:dyDescent="0.2">
      <c r="A348" s="172"/>
      <c r="B348" s="39" t="s">
        <v>100</v>
      </c>
      <c r="C348" s="169"/>
      <c r="D348" s="61">
        <f>D340</f>
        <v>4</v>
      </c>
      <c r="E348" s="40">
        <f>E340</f>
        <v>0</v>
      </c>
      <c r="F348" s="40">
        <f t="shared" ref="F348:H348" si="147">F340</f>
        <v>0</v>
      </c>
      <c r="G348" s="40">
        <f t="shared" si="147"/>
        <v>0</v>
      </c>
      <c r="H348" s="40">
        <f t="shared" si="147"/>
        <v>0</v>
      </c>
      <c r="I348" s="40"/>
      <c r="J348" s="40"/>
      <c r="K348" s="31"/>
    </row>
    <row r="349" spans="1:11" s="42" customFormat="1" ht="24.6" customHeight="1" x14ac:dyDescent="0.2">
      <c r="A349" s="172"/>
      <c r="B349" s="13" t="s">
        <v>68</v>
      </c>
      <c r="C349" s="169"/>
      <c r="D349" s="61">
        <f t="shared" ref="D349:H349" si="148">D341</f>
        <v>0</v>
      </c>
      <c r="E349" s="40">
        <f t="shared" si="148"/>
        <v>0</v>
      </c>
      <c r="F349" s="40">
        <f t="shared" si="148"/>
        <v>0</v>
      </c>
      <c r="G349" s="40">
        <f t="shared" si="148"/>
        <v>0</v>
      </c>
      <c r="H349" s="40">
        <f t="shared" si="148"/>
        <v>0</v>
      </c>
      <c r="I349" s="40"/>
      <c r="J349" s="40"/>
      <c r="K349" s="31"/>
    </row>
    <row r="350" spans="1:11" s="42" customFormat="1" ht="24.6" customHeight="1" x14ac:dyDescent="0.2">
      <c r="A350" s="173"/>
      <c r="B350" s="39" t="s">
        <v>101</v>
      </c>
      <c r="C350" s="170"/>
      <c r="D350" s="61">
        <f t="shared" ref="D350:H350" si="149">D342</f>
        <v>4</v>
      </c>
      <c r="E350" s="40">
        <f t="shared" si="149"/>
        <v>0</v>
      </c>
      <c r="F350" s="40">
        <f t="shared" si="149"/>
        <v>0</v>
      </c>
      <c r="G350" s="40">
        <f t="shared" si="149"/>
        <v>0</v>
      </c>
      <c r="H350" s="40">
        <f t="shared" si="149"/>
        <v>0</v>
      </c>
      <c r="I350" s="40"/>
      <c r="J350" s="40"/>
      <c r="K350" s="31"/>
    </row>
    <row r="351" spans="1:11" s="42" customFormat="1" ht="24.6" customHeight="1" x14ac:dyDescent="0.2">
      <c r="A351" s="110"/>
      <c r="B351" s="13" t="s">
        <v>68</v>
      </c>
      <c r="C351" s="118"/>
      <c r="D351" s="61"/>
      <c r="E351" s="40"/>
      <c r="F351" s="40"/>
      <c r="G351" s="40"/>
      <c r="H351" s="40"/>
      <c r="I351" s="40"/>
      <c r="J351" s="40"/>
      <c r="K351" s="31"/>
    </row>
    <row r="352" spans="1:11" s="42" customFormat="1" ht="24.6" customHeight="1" x14ac:dyDescent="0.2">
      <c r="A352" s="110"/>
      <c r="B352" s="39" t="s">
        <v>102</v>
      </c>
      <c r="C352" s="118"/>
      <c r="D352" s="59">
        <f>SUM(D350:D351)</f>
        <v>4</v>
      </c>
      <c r="E352" s="23">
        <f t="shared" ref="E352" si="150">SUM(F352:J352)</f>
        <v>0</v>
      </c>
      <c r="F352" s="23">
        <f t="shared" ref="F352:H352" si="151">SUM(F350:F351)</f>
        <v>0</v>
      </c>
      <c r="G352" s="23">
        <f t="shared" si="151"/>
        <v>0</v>
      </c>
      <c r="H352" s="23">
        <f t="shared" si="151"/>
        <v>0</v>
      </c>
      <c r="I352" s="23">
        <f>SUM(I350:I351)</f>
        <v>0</v>
      </c>
      <c r="J352" s="23">
        <f>SUM(J350:J351)</f>
        <v>0</v>
      </c>
      <c r="K352" s="31"/>
    </row>
    <row r="353" spans="1:16" s="42" customFormat="1" ht="20.25" customHeight="1" x14ac:dyDescent="0.2">
      <c r="A353" s="38"/>
      <c r="B353" s="39"/>
      <c r="C353" s="54"/>
      <c r="D353" s="45"/>
      <c r="E353" s="40"/>
      <c r="F353" s="40"/>
      <c r="G353" s="40"/>
      <c r="H353" s="40"/>
      <c r="I353" s="40"/>
      <c r="J353" s="40"/>
      <c r="K353" s="31"/>
    </row>
    <row r="354" spans="1:16" s="5" customFormat="1" ht="41.25" customHeight="1" x14ac:dyDescent="0.2">
      <c r="A354" s="158"/>
      <c r="B354" s="27" t="s">
        <v>27</v>
      </c>
      <c r="C354" s="161"/>
      <c r="D354" s="33">
        <f t="shared" ref="D354:D359" si="152">D329+D346</f>
        <v>17</v>
      </c>
      <c r="E354" s="28">
        <f t="shared" ref="E354:H354" si="153">E329+E346</f>
        <v>247258673</v>
      </c>
      <c r="F354" s="28">
        <f t="shared" si="153"/>
        <v>133113800</v>
      </c>
      <c r="G354" s="28">
        <f t="shared" si="153"/>
        <v>17938672</v>
      </c>
      <c r="H354" s="28">
        <f t="shared" si="153"/>
        <v>96206201</v>
      </c>
      <c r="I354" s="28"/>
      <c r="J354" s="28"/>
      <c r="K354" s="6">
        <f t="shared" ref="K354" si="154">SUM(F354:J354)-E354</f>
        <v>0</v>
      </c>
      <c r="L354" s="68">
        <v>54154070</v>
      </c>
      <c r="M354" s="68">
        <f>[3]Munka1!$D$107</f>
        <v>59240759</v>
      </c>
      <c r="N354" s="68">
        <f>[3]Munka1!$D$22</f>
        <v>62883793</v>
      </c>
      <c r="O354" s="68">
        <f>[4]Munka1!$D$41</f>
        <v>2762327</v>
      </c>
      <c r="P354" s="68">
        <f>SUM(L354:O354)</f>
        <v>179040949</v>
      </c>
    </row>
    <row r="355" spans="1:16" s="99" customFormat="1" ht="30" customHeight="1" x14ac:dyDescent="0.2">
      <c r="A355" s="159"/>
      <c r="B355" s="27" t="s">
        <v>68</v>
      </c>
      <c r="C355" s="162"/>
      <c r="D355" s="100">
        <f t="shared" si="152"/>
        <v>0</v>
      </c>
      <c r="E355" s="97">
        <f t="shared" ref="E355" si="155">E330+E347</f>
        <v>0</v>
      </c>
      <c r="F355" s="97">
        <f t="shared" ref="F355:H355" si="156">F330+F347</f>
        <v>0</v>
      </c>
      <c r="G355" s="97">
        <f t="shared" si="156"/>
        <v>0</v>
      </c>
      <c r="H355" s="97">
        <f t="shared" si="156"/>
        <v>0</v>
      </c>
      <c r="I355" s="97"/>
      <c r="J355" s="97"/>
      <c r="K355" s="31"/>
      <c r="L355" s="98"/>
      <c r="M355" s="98"/>
      <c r="N355" s="98"/>
      <c r="O355" s="98"/>
      <c r="P355" s="98"/>
    </row>
    <row r="356" spans="1:16" s="5" customFormat="1" ht="37.5" customHeight="1" x14ac:dyDescent="0.2">
      <c r="A356" s="160"/>
      <c r="B356" s="27" t="s">
        <v>100</v>
      </c>
      <c r="C356" s="162"/>
      <c r="D356" s="33">
        <f t="shared" si="152"/>
        <v>17</v>
      </c>
      <c r="E356" s="28">
        <f>E331+E348</f>
        <v>0</v>
      </c>
      <c r="F356" s="28">
        <f t="shared" ref="F356:H356" si="157">F331+F348</f>
        <v>0</v>
      </c>
      <c r="G356" s="28">
        <f t="shared" si="157"/>
        <v>0</v>
      </c>
      <c r="H356" s="28">
        <f t="shared" si="157"/>
        <v>0</v>
      </c>
      <c r="I356" s="28"/>
      <c r="J356" s="28"/>
      <c r="K356" s="6"/>
      <c r="L356" s="68"/>
      <c r="M356" s="68"/>
      <c r="N356" s="68"/>
      <c r="O356" s="68"/>
      <c r="P356" s="68"/>
    </row>
    <row r="357" spans="1:16" s="5" customFormat="1" ht="37.5" customHeight="1" x14ac:dyDescent="0.2">
      <c r="A357" s="108"/>
      <c r="B357" s="27" t="s">
        <v>68</v>
      </c>
      <c r="C357" s="162"/>
      <c r="D357" s="33">
        <f t="shared" si="152"/>
        <v>0</v>
      </c>
      <c r="E357" s="28">
        <f>E332+E349</f>
        <v>0</v>
      </c>
      <c r="F357" s="28">
        <f t="shared" ref="F357:H359" si="158">F332+F349</f>
        <v>0</v>
      </c>
      <c r="G357" s="28">
        <f t="shared" si="158"/>
        <v>0</v>
      </c>
      <c r="H357" s="28">
        <f t="shared" si="158"/>
        <v>0</v>
      </c>
      <c r="I357" s="28"/>
      <c r="J357" s="28"/>
      <c r="K357" s="6"/>
      <c r="L357" s="68"/>
      <c r="M357" s="68"/>
      <c r="N357" s="68"/>
      <c r="O357" s="68"/>
      <c r="P357" s="68"/>
    </row>
    <row r="358" spans="1:16" s="5" customFormat="1" ht="37.5" customHeight="1" x14ac:dyDescent="0.2">
      <c r="A358" s="108"/>
      <c r="B358" s="27" t="s">
        <v>101</v>
      </c>
      <c r="C358" s="163"/>
      <c r="D358" s="33">
        <f t="shared" si="152"/>
        <v>17</v>
      </c>
      <c r="E358" s="28">
        <f>E333+E350</f>
        <v>0</v>
      </c>
      <c r="F358" s="28">
        <f t="shared" si="158"/>
        <v>0</v>
      </c>
      <c r="G358" s="28">
        <f t="shared" si="158"/>
        <v>0</v>
      </c>
      <c r="H358" s="28">
        <f t="shared" si="158"/>
        <v>0</v>
      </c>
      <c r="I358" s="28"/>
      <c r="J358" s="28"/>
      <c r="K358" s="6"/>
      <c r="L358" s="68"/>
      <c r="M358" s="68"/>
      <c r="N358" s="68"/>
      <c r="O358" s="68"/>
      <c r="P358" s="68"/>
    </row>
    <row r="359" spans="1:16" s="5" customFormat="1" ht="37.5" customHeight="1" x14ac:dyDescent="0.2">
      <c r="A359" s="108"/>
      <c r="B359" s="27" t="s">
        <v>68</v>
      </c>
      <c r="C359" s="109"/>
      <c r="D359" s="33">
        <f t="shared" si="152"/>
        <v>0</v>
      </c>
      <c r="E359" s="28">
        <f>E334+E351</f>
        <v>0</v>
      </c>
      <c r="F359" s="28">
        <f t="shared" si="158"/>
        <v>0</v>
      </c>
      <c r="G359" s="28">
        <f t="shared" si="158"/>
        <v>0</v>
      </c>
      <c r="H359" s="28">
        <f t="shared" si="158"/>
        <v>0</v>
      </c>
      <c r="I359" s="28"/>
      <c r="J359" s="28"/>
      <c r="K359" s="6"/>
      <c r="L359" s="68"/>
      <c r="M359" s="68"/>
      <c r="N359" s="68"/>
      <c r="O359" s="68"/>
      <c r="P359" s="68"/>
    </row>
    <row r="360" spans="1:16" s="5" customFormat="1" ht="37.5" customHeight="1" x14ac:dyDescent="0.2">
      <c r="A360" s="108"/>
      <c r="B360" s="27" t="s">
        <v>102</v>
      </c>
      <c r="C360" s="109"/>
      <c r="D360" s="120">
        <f>SUM(D358:D359)</f>
        <v>17</v>
      </c>
      <c r="E360" s="121">
        <f t="shared" ref="E360" si="159">SUM(F360:J360)</f>
        <v>0</v>
      </c>
      <c r="F360" s="121">
        <f t="shared" ref="F360:H360" si="160">SUM(F358:F359)</f>
        <v>0</v>
      </c>
      <c r="G360" s="121">
        <f t="shared" si="160"/>
        <v>0</v>
      </c>
      <c r="H360" s="121">
        <f t="shared" si="160"/>
        <v>0</v>
      </c>
      <c r="I360" s="121">
        <f>SUM(I358:I359)</f>
        <v>0</v>
      </c>
      <c r="J360" s="121">
        <f>SUM(J358:J359)</f>
        <v>0</v>
      </c>
      <c r="K360" s="6"/>
      <c r="L360" s="68"/>
      <c r="M360" s="68"/>
      <c r="N360" s="68"/>
      <c r="O360" s="68"/>
      <c r="P360" s="68"/>
    </row>
    <row r="361" spans="1:16" s="92" customFormat="1" ht="20.25" x14ac:dyDescent="0.2">
      <c r="A361" s="86"/>
      <c r="B361" s="87"/>
      <c r="C361" s="88"/>
      <c r="D361" s="93"/>
      <c r="E361" s="90"/>
      <c r="F361" s="90"/>
      <c r="G361" s="90"/>
      <c r="H361" s="90"/>
      <c r="I361" s="90"/>
      <c r="J361" s="90"/>
      <c r="K361" s="91"/>
      <c r="L361" s="94"/>
      <c r="M361" s="94"/>
      <c r="N361" s="94"/>
      <c r="O361" s="94"/>
      <c r="P361" s="94"/>
    </row>
    <row r="362" spans="1:16" ht="24.6" customHeight="1" x14ac:dyDescent="0.2">
      <c r="A362" s="17"/>
      <c r="B362" s="32" t="s">
        <v>28</v>
      </c>
      <c r="C362" s="51"/>
      <c r="D362" s="59"/>
      <c r="E362" s="46"/>
      <c r="F362" s="23"/>
      <c r="G362" s="23"/>
      <c r="H362" s="23"/>
      <c r="I362" s="23"/>
      <c r="J362" s="24"/>
      <c r="P362" s="76">
        <f>E354-P354</f>
        <v>68217724</v>
      </c>
    </row>
    <row r="363" spans="1:16" ht="24.75" customHeight="1" x14ac:dyDescent="0.2">
      <c r="A363" s="124">
        <v>1</v>
      </c>
      <c r="B363" s="13" t="s">
        <v>90</v>
      </c>
      <c r="C363" s="146" t="s">
        <v>52</v>
      </c>
      <c r="D363" s="59">
        <v>17</v>
      </c>
      <c r="E363" s="23">
        <f t="shared" ref="E363:E383" si="161">SUM(F363:J363)</f>
        <v>175529461</v>
      </c>
      <c r="F363" s="23">
        <v>153979111</v>
      </c>
      <c r="G363" s="23">
        <v>20017246</v>
      </c>
      <c r="H363" s="23">
        <v>1533104</v>
      </c>
      <c r="I363" s="23"/>
      <c r="J363" s="23"/>
      <c r="K363" s="2"/>
    </row>
    <row r="364" spans="1:16" s="41" customFormat="1" ht="24.75" customHeight="1" x14ac:dyDescent="0.2">
      <c r="A364" s="125"/>
      <c r="B364" s="13" t="s">
        <v>68</v>
      </c>
      <c r="C364" s="147"/>
      <c r="D364" s="61">
        <v>0</v>
      </c>
      <c r="E364" s="40">
        <f t="shared" si="161"/>
        <v>0</v>
      </c>
      <c r="F364" s="40"/>
      <c r="G364" s="40"/>
      <c r="H364" s="40"/>
      <c r="I364" s="40"/>
      <c r="J364" s="40"/>
    </row>
    <row r="365" spans="1:16" ht="24.75" customHeight="1" x14ac:dyDescent="0.2">
      <c r="A365" s="125"/>
      <c r="B365" s="39" t="s">
        <v>100</v>
      </c>
      <c r="C365" s="147"/>
      <c r="D365" s="59">
        <f>SUM(D363:D364)</f>
        <v>17</v>
      </c>
      <c r="E365" s="23">
        <f t="shared" si="161"/>
        <v>0</v>
      </c>
      <c r="F365" s="23"/>
      <c r="G365" s="23"/>
      <c r="H365" s="23"/>
      <c r="I365" s="23"/>
      <c r="J365" s="23"/>
      <c r="K365" s="2"/>
    </row>
    <row r="366" spans="1:16" ht="24.75" customHeight="1" x14ac:dyDescent="0.2">
      <c r="A366" s="125"/>
      <c r="B366" s="13" t="s">
        <v>68</v>
      </c>
      <c r="C366" s="147"/>
      <c r="D366" s="59">
        <v>0</v>
      </c>
      <c r="E366" s="23">
        <f t="shared" si="161"/>
        <v>0</v>
      </c>
      <c r="F366" s="23"/>
      <c r="G366" s="23"/>
      <c r="H366" s="23"/>
      <c r="I366" s="23"/>
      <c r="J366" s="23"/>
      <c r="K366" s="2"/>
    </row>
    <row r="367" spans="1:16" s="41" customFormat="1" ht="24.75" customHeight="1" x14ac:dyDescent="0.2">
      <c r="A367" s="125"/>
      <c r="B367" s="39" t="s">
        <v>101</v>
      </c>
      <c r="C367" s="147"/>
      <c r="D367" s="61">
        <f>SUM(D365:D366)</f>
        <v>17</v>
      </c>
      <c r="E367" s="40">
        <f t="shared" si="161"/>
        <v>0</v>
      </c>
      <c r="F367" s="40">
        <f>SUM(F365:F366)</f>
        <v>0</v>
      </c>
      <c r="G367" s="40">
        <f t="shared" ref="G367:H367" si="162">SUM(G365:G366)</f>
        <v>0</v>
      </c>
      <c r="H367" s="40">
        <f t="shared" si="162"/>
        <v>0</v>
      </c>
      <c r="I367" s="40"/>
      <c r="J367" s="40"/>
    </row>
    <row r="368" spans="1:16" s="41" customFormat="1" ht="24.75" customHeight="1" x14ac:dyDescent="0.2">
      <c r="A368" s="125"/>
      <c r="B368" s="13" t="s">
        <v>68</v>
      </c>
      <c r="C368" s="147"/>
      <c r="D368" s="61"/>
      <c r="E368" s="40"/>
      <c r="F368" s="40"/>
      <c r="G368" s="40"/>
      <c r="H368" s="40"/>
      <c r="I368" s="40"/>
      <c r="J368" s="40"/>
    </row>
    <row r="369" spans="1:11" s="41" customFormat="1" ht="24.75" customHeight="1" x14ac:dyDescent="0.2">
      <c r="A369" s="125"/>
      <c r="B369" s="39" t="s">
        <v>102</v>
      </c>
      <c r="C369" s="147"/>
      <c r="D369" s="59">
        <f>SUM(D367:D368)</f>
        <v>17</v>
      </c>
      <c r="E369" s="23">
        <f t="shared" ref="E369" si="163">SUM(F369:J369)</f>
        <v>0</v>
      </c>
      <c r="F369" s="23">
        <f t="shared" ref="F369:H369" si="164">SUM(F367:F368)</f>
        <v>0</v>
      </c>
      <c r="G369" s="23">
        <f t="shared" si="164"/>
        <v>0</v>
      </c>
      <c r="H369" s="23">
        <f t="shared" si="164"/>
        <v>0</v>
      </c>
      <c r="I369" s="23"/>
      <c r="J369" s="23"/>
    </row>
    <row r="370" spans="1:11" ht="24.6" customHeight="1" x14ac:dyDescent="0.2">
      <c r="A370" s="126"/>
      <c r="B370" s="13"/>
      <c r="C370" s="148"/>
      <c r="D370" s="59"/>
      <c r="E370" s="23"/>
      <c r="F370" s="23"/>
      <c r="G370" s="23"/>
      <c r="H370" s="23"/>
      <c r="I370" s="23"/>
      <c r="J370" s="23"/>
      <c r="K370" s="2"/>
    </row>
    <row r="371" spans="1:11" ht="37.5" x14ac:dyDescent="0.2">
      <c r="A371" s="124">
        <v>2</v>
      </c>
      <c r="B371" s="13" t="s">
        <v>91</v>
      </c>
      <c r="C371" s="146" t="s">
        <v>51</v>
      </c>
      <c r="D371" s="59">
        <v>1</v>
      </c>
      <c r="E371" s="23">
        <f t="shared" si="161"/>
        <v>18328203</v>
      </c>
      <c r="F371" s="23">
        <v>4454000</v>
      </c>
      <c r="G371" s="23">
        <v>579020</v>
      </c>
      <c r="H371" s="23">
        <v>13295183</v>
      </c>
      <c r="I371" s="23"/>
      <c r="J371" s="23"/>
      <c r="K371" s="2"/>
    </row>
    <row r="372" spans="1:11" ht="24.6" customHeight="1" x14ac:dyDescent="0.2">
      <c r="A372" s="125"/>
      <c r="B372" s="13" t="s">
        <v>68</v>
      </c>
      <c r="C372" s="147"/>
      <c r="D372" s="59">
        <v>0</v>
      </c>
      <c r="E372" s="23">
        <f t="shared" si="161"/>
        <v>0</v>
      </c>
      <c r="F372" s="23">
        <v>0</v>
      </c>
      <c r="G372" s="23">
        <v>0</v>
      </c>
      <c r="H372" s="23">
        <v>0</v>
      </c>
      <c r="I372" s="23"/>
      <c r="J372" s="23"/>
      <c r="K372" s="2"/>
    </row>
    <row r="373" spans="1:11" ht="24.6" customHeight="1" x14ac:dyDescent="0.2">
      <c r="A373" s="125"/>
      <c r="B373" s="39" t="s">
        <v>100</v>
      </c>
      <c r="C373" s="147"/>
      <c r="D373" s="59">
        <f>SUM(D371:D372)</f>
        <v>1</v>
      </c>
      <c r="E373" s="23">
        <f t="shared" si="161"/>
        <v>0</v>
      </c>
      <c r="F373" s="23"/>
      <c r="G373" s="23"/>
      <c r="H373" s="23"/>
      <c r="I373" s="23"/>
      <c r="J373" s="23"/>
      <c r="K373" s="2"/>
    </row>
    <row r="374" spans="1:11" ht="24.6" customHeight="1" x14ac:dyDescent="0.2">
      <c r="A374" s="125"/>
      <c r="B374" s="13" t="s">
        <v>68</v>
      </c>
      <c r="C374" s="147"/>
      <c r="D374" s="59">
        <v>0</v>
      </c>
      <c r="E374" s="23">
        <f t="shared" si="161"/>
        <v>0</v>
      </c>
      <c r="F374" s="23">
        <v>0</v>
      </c>
      <c r="G374" s="23">
        <v>0</v>
      </c>
      <c r="H374" s="23">
        <v>0</v>
      </c>
      <c r="I374" s="23"/>
      <c r="J374" s="23"/>
      <c r="K374" s="2"/>
    </row>
    <row r="375" spans="1:11" s="41" customFormat="1" ht="24.6" customHeight="1" x14ac:dyDescent="0.2">
      <c r="A375" s="125"/>
      <c r="B375" s="39" t="s">
        <v>101</v>
      </c>
      <c r="C375" s="147"/>
      <c r="D375" s="61">
        <f>SUM(D373:D374)</f>
        <v>1</v>
      </c>
      <c r="E375" s="40">
        <f t="shared" si="161"/>
        <v>0</v>
      </c>
      <c r="F375" s="40">
        <f>SUM(F373:F374)</f>
        <v>0</v>
      </c>
      <c r="G375" s="40">
        <f t="shared" ref="G375:H375" si="165">SUM(G373:G374)</f>
        <v>0</v>
      </c>
      <c r="H375" s="40">
        <f t="shared" si="165"/>
        <v>0</v>
      </c>
      <c r="I375" s="40"/>
      <c r="J375" s="40"/>
    </row>
    <row r="376" spans="1:11" s="41" customFormat="1" ht="24.6" customHeight="1" x14ac:dyDescent="0.2">
      <c r="A376" s="125"/>
      <c r="B376" s="13" t="s">
        <v>68</v>
      </c>
      <c r="C376" s="147"/>
      <c r="D376" s="61"/>
      <c r="E376" s="40"/>
      <c r="F376" s="40"/>
      <c r="G376" s="40"/>
      <c r="H376" s="40"/>
      <c r="I376" s="40"/>
      <c r="J376" s="40"/>
    </row>
    <row r="377" spans="1:11" s="41" customFormat="1" ht="24.6" customHeight="1" x14ac:dyDescent="0.2">
      <c r="A377" s="125"/>
      <c r="B377" s="39" t="s">
        <v>102</v>
      </c>
      <c r="C377" s="147"/>
      <c r="D377" s="59">
        <f>SUM(D375:D376)</f>
        <v>1</v>
      </c>
      <c r="E377" s="23">
        <f t="shared" ref="E377" si="166">SUM(F377:J377)</f>
        <v>0</v>
      </c>
      <c r="F377" s="23">
        <f t="shared" ref="F377:H377" si="167">SUM(F375:F376)</f>
        <v>0</v>
      </c>
      <c r="G377" s="23">
        <f t="shared" si="167"/>
        <v>0</v>
      </c>
      <c r="H377" s="23">
        <f t="shared" si="167"/>
        <v>0</v>
      </c>
      <c r="I377" s="23"/>
      <c r="J377" s="23"/>
    </row>
    <row r="378" spans="1:11" ht="24.6" customHeight="1" x14ac:dyDescent="0.2">
      <c r="A378" s="126"/>
      <c r="B378" s="13"/>
      <c r="C378" s="148"/>
      <c r="D378" s="59"/>
      <c r="E378" s="23"/>
      <c r="F378" s="23"/>
      <c r="G378" s="23"/>
      <c r="H378" s="23"/>
      <c r="I378" s="23"/>
      <c r="J378" s="23"/>
      <c r="K378" s="2"/>
    </row>
    <row r="379" spans="1:11" ht="27" customHeight="1" x14ac:dyDescent="0.2">
      <c r="A379" s="124">
        <v>3</v>
      </c>
      <c r="B379" s="18" t="s">
        <v>103</v>
      </c>
      <c r="C379" s="149" t="s">
        <v>50</v>
      </c>
      <c r="D379" s="59"/>
      <c r="E379" s="23">
        <f t="shared" si="161"/>
        <v>3059958</v>
      </c>
      <c r="F379" s="23">
        <v>2873200</v>
      </c>
      <c r="G379" s="23">
        <v>186758</v>
      </c>
      <c r="H379" s="23">
        <v>0</v>
      </c>
      <c r="I379" s="23"/>
      <c r="J379" s="23"/>
      <c r="K379" s="2"/>
    </row>
    <row r="380" spans="1:11" ht="20.25" x14ac:dyDescent="0.2">
      <c r="A380" s="125"/>
      <c r="B380" s="13" t="s">
        <v>68</v>
      </c>
      <c r="C380" s="150"/>
      <c r="D380" s="59"/>
      <c r="E380" s="23">
        <f t="shared" si="161"/>
        <v>0</v>
      </c>
      <c r="F380" s="23"/>
      <c r="G380" s="23"/>
      <c r="H380" s="23">
        <v>0</v>
      </c>
      <c r="I380" s="23"/>
      <c r="J380" s="23"/>
      <c r="K380" s="2"/>
    </row>
    <row r="381" spans="1:11" ht="20.25" x14ac:dyDescent="0.2">
      <c r="A381" s="125"/>
      <c r="B381" s="39" t="s">
        <v>100</v>
      </c>
      <c r="C381" s="150"/>
      <c r="D381" s="59"/>
      <c r="E381" s="23">
        <f t="shared" si="161"/>
        <v>0</v>
      </c>
      <c r="F381" s="23"/>
      <c r="G381" s="23"/>
      <c r="H381" s="23"/>
      <c r="I381" s="23"/>
      <c r="J381" s="23"/>
      <c r="K381" s="2"/>
    </row>
    <row r="382" spans="1:11" ht="20.25" x14ac:dyDescent="0.2">
      <c r="A382" s="125"/>
      <c r="B382" s="13" t="s">
        <v>68</v>
      </c>
      <c r="C382" s="150"/>
      <c r="D382" s="59"/>
      <c r="E382" s="23">
        <f t="shared" si="161"/>
        <v>0</v>
      </c>
      <c r="F382" s="23">
        <v>0</v>
      </c>
      <c r="G382" s="23">
        <v>0</v>
      </c>
      <c r="H382" s="23">
        <v>0</v>
      </c>
      <c r="I382" s="23"/>
      <c r="J382" s="23"/>
      <c r="K382" s="2"/>
    </row>
    <row r="383" spans="1:11" s="41" customFormat="1" ht="20.25" x14ac:dyDescent="0.2">
      <c r="A383" s="125"/>
      <c r="B383" s="39" t="s">
        <v>101</v>
      </c>
      <c r="C383" s="150"/>
      <c r="D383" s="61"/>
      <c r="E383" s="40">
        <f t="shared" si="161"/>
        <v>0</v>
      </c>
      <c r="F383" s="40">
        <f>SUM(F381:F382)</f>
        <v>0</v>
      </c>
      <c r="G383" s="40">
        <f t="shared" ref="G383:H383" si="168">SUM(G381:G382)</f>
        <v>0</v>
      </c>
      <c r="H383" s="40">
        <f t="shared" si="168"/>
        <v>0</v>
      </c>
      <c r="I383" s="40"/>
      <c r="J383" s="40"/>
    </row>
    <row r="384" spans="1:11" s="41" customFormat="1" ht="20.25" x14ac:dyDescent="0.2">
      <c r="A384" s="125"/>
      <c r="B384" s="13" t="s">
        <v>68</v>
      </c>
      <c r="C384" s="150"/>
      <c r="D384" s="61"/>
      <c r="E384" s="40"/>
      <c r="F384" s="40"/>
      <c r="G384" s="40"/>
      <c r="H384" s="40"/>
      <c r="I384" s="40"/>
      <c r="J384" s="40"/>
    </row>
    <row r="385" spans="1:13" s="41" customFormat="1" ht="20.25" x14ac:dyDescent="0.2">
      <c r="A385" s="125"/>
      <c r="B385" s="39" t="s">
        <v>102</v>
      </c>
      <c r="C385" s="150"/>
      <c r="D385" s="59">
        <f>SUM(D383:D384)</f>
        <v>0</v>
      </c>
      <c r="E385" s="23">
        <f t="shared" ref="E385" si="169">SUM(F385:J385)</f>
        <v>0</v>
      </c>
      <c r="F385" s="23">
        <f t="shared" ref="F385:H385" si="170">SUM(F383:F384)</f>
        <v>0</v>
      </c>
      <c r="G385" s="23">
        <f t="shared" si="170"/>
        <v>0</v>
      </c>
      <c r="H385" s="23">
        <f t="shared" si="170"/>
        <v>0</v>
      </c>
      <c r="I385" s="23"/>
      <c r="J385" s="23"/>
    </row>
    <row r="386" spans="1:13" ht="24.6" customHeight="1" x14ac:dyDescent="0.2">
      <c r="A386" s="126"/>
      <c r="B386" s="13"/>
      <c r="C386" s="151"/>
      <c r="D386" s="59"/>
      <c r="E386" s="23"/>
      <c r="F386" s="23"/>
      <c r="G386" s="23"/>
      <c r="H386" s="23"/>
      <c r="I386" s="23"/>
      <c r="J386" s="23"/>
      <c r="K386" s="2"/>
    </row>
    <row r="387" spans="1:13" s="5" customFormat="1" ht="37.9" customHeight="1" x14ac:dyDescent="0.2">
      <c r="A387" s="158"/>
      <c r="B387" s="27" t="s">
        <v>29</v>
      </c>
      <c r="C387" s="161"/>
      <c r="D387" s="95">
        <f t="shared" ref="D387:F389" si="171">D363+D371+D379</f>
        <v>18</v>
      </c>
      <c r="E387" s="28">
        <f t="shared" si="171"/>
        <v>196917622</v>
      </c>
      <c r="F387" s="28">
        <f t="shared" si="171"/>
        <v>161306311</v>
      </c>
      <c r="G387" s="28">
        <f t="shared" ref="G387:H387" si="172">G363+G371+G379</f>
        <v>20783024</v>
      </c>
      <c r="H387" s="28">
        <f t="shared" si="172"/>
        <v>14828287</v>
      </c>
      <c r="I387" s="28"/>
      <c r="J387" s="28"/>
      <c r="K387" s="6">
        <f>SUM(F387:J387)-E387</f>
        <v>0</v>
      </c>
      <c r="L387" s="68">
        <f>[3]Munka1!$D$16+[3]Munka1!$D$111+[4]Munka1!$D$56</f>
        <v>171527614</v>
      </c>
    </row>
    <row r="388" spans="1:13" s="99" customFormat="1" ht="37.9" customHeight="1" x14ac:dyDescent="0.2">
      <c r="A388" s="159"/>
      <c r="B388" s="27" t="s">
        <v>68</v>
      </c>
      <c r="C388" s="162"/>
      <c r="D388" s="96">
        <f t="shared" si="171"/>
        <v>0</v>
      </c>
      <c r="E388" s="97">
        <f t="shared" si="171"/>
        <v>0</v>
      </c>
      <c r="F388" s="97">
        <f t="shared" si="171"/>
        <v>0</v>
      </c>
      <c r="G388" s="97">
        <f>G364+G372+G380</f>
        <v>0</v>
      </c>
      <c r="H388" s="97">
        <f>H364+H372+H380</f>
        <v>0</v>
      </c>
      <c r="I388" s="97"/>
      <c r="J388" s="97"/>
      <c r="K388" s="31"/>
      <c r="L388" s="98"/>
    </row>
    <row r="389" spans="1:13" s="5" customFormat="1" ht="37.9" customHeight="1" x14ac:dyDescent="0.2">
      <c r="A389" s="160"/>
      <c r="B389" s="27" t="s">
        <v>100</v>
      </c>
      <c r="C389" s="163"/>
      <c r="D389" s="95">
        <f t="shared" si="171"/>
        <v>18</v>
      </c>
      <c r="E389" s="28">
        <f t="shared" si="171"/>
        <v>0</v>
      </c>
      <c r="F389" s="28">
        <f t="shared" si="171"/>
        <v>0</v>
      </c>
      <c r="G389" s="28">
        <f>G365+G373+G381</f>
        <v>0</v>
      </c>
      <c r="H389" s="28">
        <f>H365+H373+H381</f>
        <v>0</v>
      </c>
      <c r="I389" s="28"/>
      <c r="J389" s="28"/>
      <c r="K389" s="6"/>
      <c r="L389" s="68"/>
    </row>
    <row r="390" spans="1:13" s="5" customFormat="1" ht="37.9" customHeight="1" x14ac:dyDescent="0.2">
      <c r="A390" s="108"/>
      <c r="B390" s="27" t="s">
        <v>68</v>
      </c>
      <c r="C390" s="109"/>
      <c r="D390" s="95">
        <f t="shared" ref="D390:H392" si="173">D366+D374+D382</f>
        <v>0</v>
      </c>
      <c r="E390" s="28">
        <f t="shared" si="173"/>
        <v>0</v>
      </c>
      <c r="F390" s="28">
        <f t="shared" si="173"/>
        <v>0</v>
      </c>
      <c r="G390" s="28">
        <f t="shared" si="173"/>
        <v>0</v>
      </c>
      <c r="H390" s="28">
        <f t="shared" si="173"/>
        <v>0</v>
      </c>
      <c r="I390" s="28"/>
      <c r="J390" s="28"/>
      <c r="K390" s="6"/>
      <c r="L390" s="68"/>
    </row>
    <row r="391" spans="1:13" s="5" customFormat="1" ht="37.9" customHeight="1" x14ac:dyDescent="0.2">
      <c r="A391" s="108"/>
      <c r="B391" s="27" t="s">
        <v>101</v>
      </c>
      <c r="C391" s="109"/>
      <c r="D391" s="95">
        <f t="shared" ref="D391:H391" si="174">D367+D375+D383</f>
        <v>18</v>
      </c>
      <c r="E391" s="28">
        <f t="shared" si="174"/>
        <v>0</v>
      </c>
      <c r="F391" s="28">
        <f t="shared" si="174"/>
        <v>0</v>
      </c>
      <c r="G391" s="28">
        <f t="shared" si="174"/>
        <v>0</v>
      </c>
      <c r="H391" s="28">
        <f t="shared" si="174"/>
        <v>0</v>
      </c>
      <c r="I391" s="28"/>
      <c r="J391" s="28"/>
      <c r="K391" s="6"/>
      <c r="L391" s="68"/>
    </row>
    <row r="392" spans="1:13" s="5" customFormat="1" ht="37.9" customHeight="1" x14ac:dyDescent="0.2">
      <c r="A392" s="108"/>
      <c r="B392" s="27" t="s">
        <v>68</v>
      </c>
      <c r="C392" s="109"/>
      <c r="D392" s="95">
        <f t="shared" si="173"/>
        <v>0</v>
      </c>
      <c r="E392" s="28">
        <f t="shared" si="173"/>
        <v>0</v>
      </c>
      <c r="F392" s="28">
        <f t="shared" si="173"/>
        <v>0</v>
      </c>
      <c r="G392" s="28">
        <f t="shared" si="173"/>
        <v>0</v>
      </c>
      <c r="H392" s="28">
        <f t="shared" si="173"/>
        <v>0</v>
      </c>
      <c r="I392" s="28"/>
      <c r="J392" s="28"/>
      <c r="K392" s="6"/>
      <c r="L392" s="68"/>
    </row>
    <row r="393" spans="1:13" s="5" customFormat="1" ht="37.9" customHeight="1" x14ac:dyDescent="0.2">
      <c r="A393" s="108"/>
      <c r="B393" s="27" t="s">
        <v>102</v>
      </c>
      <c r="C393" s="109"/>
      <c r="D393" s="120">
        <f>SUM(D391:D392)</f>
        <v>18</v>
      </c>
      <c r="E393" s="121">
        <f t="shared" ref="E393" si="175">SUM(F393:J393)</f>
        <v>0</v>
      </c>
      <c r="F393" s="121">
        <f t="shared" ref="F393:H393" si="176">SUM(F391:F392)</f>
        <v>0</v>
      </c>
      <c r="G393" s="121">
        <f t="shared" si="176"/>
        <v>0</v>
      </c>
      <c r="H393" s="121">
        <f t="shared" si="176"/>
        <v>0</v>
      </c>
      <c r="I393" s="121"/>
      <c r="J393" s="121"/>
      <c r="K393" s="6"/>
      <c r="L393" s="68"/>
    </row>
    <row r="394" spans="1:13" s="92" customFormat="1" ht="20.25" x14ac:dyDescent="0.2">
      <c r="A394" s="86"/>
      <c r="B394" s="87"/>
      <c r="C394" s="88"/>
      <c r="D394" s="89"/>
      <c r="E394" s="90"/>
      <c r="F394" s="90"/>
      <c r="G394" s="90"/>
      <c r="H394" s="90"/>
      <c r="I394" s="90"/>
      <c r="J394" s="90"/>
      <c r="K394" s="91"/>
      <c r="L394" s="94"/>
    </row>
    <row r="395" spans="1:13" ht="38.25" customHeight="1" x14ac:dyDescent="0.2">
      <c r="A395" s="17"/>
      <c r="B395" s="32" t="s">
        <v>31</v>
      </c>
      <c r="C395" s="51"/>
      <c r="D395" s="59"/>
      <c r="E395" s="46"/>
      <c r="F395" s="23"/>
      <c r="G395" s="23"/>
      <c r="H395" s="23"/>
      <c r="I395" s="23"/>
      <c r="J395" s="24"/>
      <c r="L395" s="2" t="s">
        <v>67</v>
      </c>
    </row>
    <row r="396" spans="1:13" ht="24.6" customHeight="1" x14ac:dyDescent="0.2">
      <c r="A396" s="124">
        <v>1</v>
      </c>
      <c r="B396" s="13" t="s">
        <v>92</v>
      </c>
      <c r="C396" s="146" t="s">
        <v>55</v>
      </c>
      <c r="D396" s="59">
        <v>2</v>
      </c>
      <c r="E396" s="23">
        <f>SUM(F396:J396)</f>
        <v>19816309</v>
      </c>
      <c r="F396" s="23">
        <v>15843580</v>
      </c>
      <c r="G396" s="23">
        <v>2059665</v>
      </c>
      <c r="H396" s="23">
        <v>1913064</v>
      </c>
      <c r="I396" s="23"/>
      <c r="J396" s="23"/>
      <c r="K396" s="67">
        <f>[3]Munka1!$D$20</f>
        <v>6643100</v>
      </c>
      <c r="L396" s="70">
        <f>E396-K396-[4]Munka1!$D$63</f>
        <v>13027213</v>
      </c>
      <c r="M396" s="69">
        <f>SUM(K396:L396)+[4]Munka1!$D$63</f>
        <v>19816309</v>
      </c>
    </row>
    <row r="397" spans="1:13" s="41" customFormat="1" ht="24.6" customHeight="1" x14ac:dyDescent="0.2">
      <c r="A397" s="125"/>
      <c r="B397" s="13" t="s">
        <v>68</v>
      </c>
      <c r="C397" s="147"/>
      <c r="D397" s="61">
        <v>0</v>
      </c>
      <c r="E397" s="40">
        <f t="shared" ref="E397:E400" si="177">SUM(F397:J397)</f>
        <v>0</v>
      </c>
      <c r="F397" s="40"/>
      <c r="G397" s="40"/>
      <c r="H397" s="40">
        <v>0</v>
      </c>
      <c r="I397" s="40"/>
      <c r="J397" s="40"/>
      <c r="K397" s="102"/>
      <c r="L397" s="103"/>
      <c r="M397" s="104"/>
    </row>
    <row r="398" spans="1:13" ht="24.6" customHeight="1" x14ac:dyDescent="0.2">
      <c r="A398" s="125"/>
      <c r="B398" s="39" t="s">
        <v>100</v>
      </c>
      <c r="C398" s="147"/>
      <c r="D398" s="59">
        <f>SUM(D396:D397)</f>
        <v>2</v>
      </c>
      <c r="E398" s="23">
        <f t="shared" si="177"/>
        <v>0</v>
      </c>
      <c r="F398" s="23"/>
      <c r="G398" s="23"/>
      <c r="H398" s="23"/>
      <c r="I398" s="23"/>
      <c r="J398" s="23"/>
      <c r="K398" s="67"/>
      <c r="L398" s="70"/>
      <c r="M398" s="69"/>
    </row>
    <row r="399" spans="1:13" ht="24.6" customHeight="1" x14ac:dyDescent="0.2">
      <c r="A399" s="125"/>
      <c r="B399" s="13" t="s">
        <v>68</v>
      </c>
      <c r="C399" s="147"/>
      <c r="D399" s="59">
        <v>0</v>
      </c>
      <c r="E399" s="23">
        <f t="shared" si="177"/>
        <v>0</v>
      </c>
      <c r="F399" s="23"/>
      <c r="G399" s="23"/>
      <c r="H399" s="23"/>
      <c r="I399" s="23"/>
      <c r="J399" s="23"/>
      <c r="K399" s="67"/>
      <c r="L399" s="70"/>
      <c r="M399" s="69"/>
    </row>
    <row r="400" spans="1:13" s="41" customFormat="1" ht="24.6" customHeight="1" x14ac:dyDescent="0.2">
      <c r="A400" s="125"/>
      <c r="B400" s="39" t="s">
        <v>101</v>
      </c>
      <c r="C400" s="147"/>
      <c r="D400" s="61">
        <f>SUM(D398:D399)</f>
        <v>2</v>
      </c>
      <c r="E400" s="40">
        <f t="shared" si="177"/>
        <v>0</v>
      </c>
      <c r="F400" s="40">
        <f>SUM(F398:F399)</f>
        <v>0</v>
      </c>
      <c r="G400" s="40">
        <f t="shared" ref="G400:H400" si="178">SUM(G398:G399)</f>
        <v>0</v>
      </c>
      <c r="H400" s="40">
        <f t="shared" si="178"/>
        <v>0</v>
      </c>
      <c r="I400" s="40"/>
      <c r="J400" s="40"/>
      <c r="K400" s="102"/>
      <c r="L400" s="103"/>
      <c r="M400" s="104"/>
    </row>
    <row r="401" spans="1:13" s="41" customFormat="1" ht="24.6" customHeight="1" x14ac:dyDescent="0.2">
      <c r="A401" s="125"/>
      <c r="B401" s="13" t="s">
        <v>68</v>
      </c>
      <c r="C401" s="147"/>
      <c r="D401" s="61"/>
      <c r="E401" s="40"/>
      <c r="F401" s="40"/>
      <c r="G401" s="40"/>
      <c r="H401" s="40"/>
      <c r="I401" s="40"/>
      <c r="J401" s="40"/>
      <c r="K401" s="102"/>
      <c r="L401" s="103"/>
      <c r="M401" s="104"/>
    </row>
    <row r="402" spans="1:13" s="41" customFormat="1" ht="24.6" customHeight="1" x14ac:dyDescent="0.2">
      <c r="A402" s="125"/>
      <c r="B402" s="39" t="s">
        <v>102</v>
      </c>
      <c r="C402" s="147"/>
      <c r="D402" s="59">
        <f>SUM(D400:D401)</f>
        <v>2</v>
      </c>
      <c r="E402" s="23">
        <f t="shared" ref="E402" si="179">SUM(F402:J402)</f>
        <v>0</v>
      </c>
      <c r="F402" s="23">
        <f t="shared" ref="F402:H402" si="180">SUM(F400:F401)</f>
        <v>0</v>
      </c>
      <c r="G402" s="23">
        <f t="shared" si="180"/>
        <v>0</v>
      </c>
      <c r="H402" s="23">
        <f t="shared" si="180"/>
        <v>0</v>
      </c>
      <c r="I402" s="23"/>
      <c r="J402" s="23"/>
      <c r="K402" s="102"/>
      <c r="L402" s="103"/>
      <c r="M402" s="104"/>
    </row>
    <row r="403" spans="1:13" ht="24.6" customHeight="1" x14ac:dyDescent="0.2">
      <c r="A403" s="126"/>
      <c r="B403" s="13"/>
      <c r="C403" s="148"/>
      <c r="D403" s="59"/>
      <c r="E403" s="23"/>
      <c r="F403" s="23"/>
      <c r="G403" s="23"/>
      <c r="H403" s="23"/>
      <c r="I403" s="23"/>
      <c r="J403" s="23"/>
      <c r="K403" s="47"/>
    </row>
    <row r="404" spans="1:13" ht="24.6" customHeight="1" x14ac:dyDescent="0.2">
      <c r="A404" s="124">
        <v>2</v>
      </c>
      <c r="B404" s="13" t="s">
        <v>93</v>
      </c>
      <c r="C404" s="146" t="s">
        <v>56</v>
      </c>
      <c r="D404" s="59">
        <v>2</v>
      </c>
      <c r="E404" s="23">
        <f>SUM(F404:J404)</f>
        <v>12054000</v>
      </c>
      <c r="F404" s="23">
        <v>8908000</v>
      </c>
      <c r="G404" s="23">
        <v>1158040</v>
      </c>
      <c r="H404" s="23">
        <v>1987960</v>
      </c>
      <c r="I404" s="23"/>
      <c r="J404" s="23"/>
      <c r="K404" s="47"/>
    </row>
    <row r="405" spans="1:13" s="41" customFormat="1" ht="24.6" customHeight="1" x14ac:dyDescent="0.2">
      <c r="A405" s="125"/>
      <c r="B405" s="13" t="s">
        <v>68</v>
      </c>
      <c r="C405" s="147"/>
      <c r="D405" s="61">
        <v>0</v>
      </c>
      <c r="E405" s="40">
        <f t="shared" ref="E405:E408" si="181">SUM(F405:J405)</f>
        <v>0</v>
      </c>
      <c r="F405" s="40">
        <v>0</v>
      </c>
      <c r="G405" s="40">
        <v>0</v>
      </c>
      <c r="H405" s="40">
        <v>0</v>
      </c>
      <c r="I405" s="40"/>
      <c r="J405" s="40"/>
      <c r="K405" s="105"/>
    </row>
    <row r="406" spans="1:13" ht="24.6" customHeight="1" x14ac:dyDescent="0.2">
      <c r="A406" s="125"/>
      <c r="B406" s="39" t="s">
        <v>100</v>
      </c>
      <c r="C406" s="147"/>
      <c r="D406" s="59">
        <f>SUM(D404:D405)</f>
        <v>2</v>
      </c>
      <c r="E406" s="23"/>
      <c r="F406" s="23"/>
      <c r="G406" s="23"/>
      <c r="H406" s="23"/>
      <c r="I406" s="23"/>
      <c r="J406" s="23"/>
      <c r="K406" s="47"/>
    </row>
    <row r="407" spans="1:13" ht="24.6" customHeight="1" x14ac:dyDescent="0.2">
      <c r="A407" s="125"/>
      <c r="B407" s="13" t="s">
        <v>68</v>
      </c>
      <c r="C407" s="147"/>
      <c r="D407" s="59">
        <v>0</v>
      </c>
      <c r="E407" s="23">
        <f t="shared" si="181"/>
        <v>0</v>
      </c>
      <c r="F407" s="23">
        <v>0</v>
      </c>
      <c r="G407" s="23">
        <v>0</v>
      </c>
      <c r="H407" s="23">
        <v>0</v>
      </c>
      <c r="I407" s="23"/>
      <c r="J407" s="23"/>
      <c r="K407" s="47"/>
    </row>
    <row r="408" spans="1:13" s="41" customFormat="1" ht="24.6" customHeight="1" x14ac:dyDescent="0.2">
      <c r="A408" s="125"/>
      <c r="B408" s="39" t="s">
        <v>101</v>
      </c>
      <c r="C408" s="147"/>
      <c r="D408" s="61">
        <f>SUM(D406:D407)</f>
        <v>2</v>
      </c>
      <c r="E408" s="40">
        <f t="shared" si="181"/>
        <v>0</v>
      </c>
      <c r="F408" s="40">
        <f>SUM(F406:F407)</f>
        <v>0</v>
      </c>
      <c r="G408" s="40">
        <f t="shared" ref="G408:H408" si="182">SUM(G406:G407)</f>
        <v>0</v>
      </c>
      <c r="H408" s="40">
        <f t="shared" si="182"/>
        <v>0</v>
      </c>
      <c r="I408" s="40"/>
      <c r="J408" s="40"/>
      <c r="K408" s="105"/>
    </row>
    <row r="409" spans="1:13" s="41" customFormat="1" ht="24.6" customHeight="1" x14ac:dyDescent="0.2">
      <c r="A409" s="125"/>
      <c r="B409" s="13" t="s">
        <v>68</v>
      </c>
      <c r="C409" s="147"/>
      <c r="D409" s="61"/>
      <c r="E409" s="40"/>
      <c r="F409" s="40"/>
      <c r="G409" s="40"/>
      <c r="H409" s="40"/>
      <c r="I409" s="40"/>
      <c r="J409" s="40"/>
      <c r="K409" s="105"/>
    </row>
    <row r="410" spans="1:13" s="41" customFormat="1" ht="24.6" customHeight="1" x14ac:dyDescent="0.2">
      <c r="A410" s="125"/>
      <c r="B410" s="39" t="s">
        <v>102</v>
      </c>
      <c r="C410" s="147"/>
      <c r="D410" s="59">
        <f>SUM(D408:D409)</f>
        <v>2</v>
      </c>
      <c r="E410" s="23">
        <f t="shared" ref="E410" si="183">SUM(F410:J410)</f>
        <v>0</v>
      </c>
      <c r="F410" s="23">
        <f t="shared" ref="F410:H410" si="184">SUM(F408:F409)</f>
        <v>0</v>
      </c>
      <c r="G410" s="23">
        <f t="shared" si="184"/>
        <v>0</v>
      </c>
      <c r="H410" s="23">
        <f t="shared" si="184"/>
        <v>0</v>
      </c>
      <c r="I410" s="23"/>
      <c r="J410" s="23"/>
      <c r="K410" s="105"/>
    </row>
    <row r="411" spans="1:13" ht="24.6" customHeight="1" x14ac:dyDescent="0.2">
      <c r="A411" s="126"/>
      <c r="B411" s="13"/>
      <c r="C411" s="148"/>
      <c r="D411" s="59"/>
      <c r="E411" s="23"/>
      <c r="F411" s="23"/>
      <c r="G411" s="23"/>
      <c r="H411" s="23"/>
      <c r="I411" s="23"/>
      <c r="J411" s="23"/>
      <c r="K411" s="47"/>
    </row>
    <row r="412" spans="1:13" ht="36.75" customHeight="1" x14ac:dyDescent="0.2">
      <c r="A412" s="124">
        <v>3</v>
      </c>
      <c r="B412" s="18" t="s">
        <v>103</v>
      </c>
      <c r="C412" s="149" t="s">
        <v>50</v>
      </c>
      <c r="D412" s="59"/>
      <c r="E412" s="23">
        <f t="shared" ref="E412:E416" si="185">SUM(F412:J412)</f>
        <v>1529979</v>
      </c>
      <c r="F412" s="23">
        <v>1436600</v>
      </c>
      <c r="G412" s="23">
        <v>93379</v>
      </c>
      <c r="H412" s="23">
        <v>0</v>
      </c>
      <c r="I412" s="23"/>
      <c r="J412" s="23"/>
      <c r="K412" s="47"/>
    </row>
    <row r="413" spans="1:13" s="41" customFormat="1" ht="20.25" x14ac:dyDescent="0.2">
      <c r="A413" s="125"/>
      <c r="B413" s="13" t="s">
        <v>68</v>
      </c>
      <c r="C413" s="150"/>
      <c r="D413" s="61"/>
      <c r="E413" s="40">
        <f t="shared" si="185"/>
        <v>0</v>
      </c>
      <c r="F413" s="40"/>
      <c r="G413" s="40"/>
      <c r="H413" s="40">
        <v>0</v>
      </c>
      <c r="I413" s="40"/>
      <c r="J413" s="40"/>
      <c r="K413" s="105"/>
    </row>
    <row r="414" spans="1:13" ht="20.25" x14ac:dyDescent="0.2">
      <c r="A414" s="125"/>
      <c r="B414" s="39" t="s">
        <v>100</v>
      </c>
      <c r="C414" s="150"/>
      <c r="D414" s="59"/>
      <c r="E414" s="23">
        <f t="shared" si="185"/>
        <v>0</v>
      </c>
      <c r="F414" s="23"/>
      <c r="G414" s="23"/>
      <c r="H414" s="23"/>
      <c r="I414" s="23"/>
      <c r="J414" s="23"/>
      <c r="K414" s="47"/>
    </row>
    <row r="415" spans="1:13" ht="20.25" x14ac:dyDescent="0.2">
      <c r="A415" s="125"/>
      <c r="B415" s="13" t="s">
        <v>68</v>
      </c>
      <c r="C415" s="150"/>
      <c r="D415" s="59"/>
      <c r="E415" s="23">
        <f t="shared" si="185"/>
        <v>0</v>
      </c>
      <c r="F415" s="23">
        <v>0</v>
      </c>
      <c r="G415" s="23">
        <v>0</v>
      </c>
      <c r="H415" s="23">
        <v>0</v>
      </c>
      <c r="I415" s="23"/>
      <c r="J415" s="23"/>
      <c r="K415" s="47"/>
    </row>
    <row r="416" spans="1:13" s="41" customFormat="1" ht="20.25" x14ac:dyDescent="0.2">
      <c r="A416" s="125"/>
      <c r="B416" s="39" t="s">
        <v>101</v>
      </c>
      <c r="C416" s="150"/>
      <c r="D416" s="61"/>
      <c r="E416" s="40">
        <f t="shared" si="185"/>
        <v>0</v>
      </c>
      <c r="F416" s="40">
        <f>SUM(F414:F415)</f>
        <v>0</v>
      </c>
      <c r="G416" s="40">
        <f t="shared" ref="G416:H416" si="186">SUM(G414:G415)</f>
        <v>0</v>
      </c>
      <c r="H416" s="40">
        <f t="shared" si="186"/>
        <v>0</v>
      </c>
      <c r="I416" s="40"/>
      <c r="J416" s="40"/>
      <c r="K416" s="105"/>
    </row>
    <row r="417" spans="1:11" s="41" customFormat="1" ht="20.25" x14ac:dyDescent="0.2">
      <c r="A417" s="125"/>
      <c r="B417" s="13" t="s">
        <v>68</v>
      </c>
      <c r="C417" s="150"/>
      <c r="D417" s="61"/>
      <c r="E417" s="40"/>
      <c r="F417" s="40"/>
      <c r="G417" s="40"/>
      <c r="H417" s="40"/>
      <c r="I417" s="40"/>
      <c r="J417" s="40"/>
      <c r="K417" s="105"/>
    </row>
    <row r="418" spans="1:11" s="41" customFormat="1" ht="20.25" x14ac:dyDescent="0.2">
      <c r="A418" s="125"/>
      <c r="B418" s="39" t="s">
        <v>102</v>
      </c>
      <c r="C418" s="150"/>
      <c r="D418" s="59">
        <f>SUM(D416:D417)</f>
        <v>0</v>
      </c>
      <c r="E418" s="23">
        <f t="shared" ref="E418" si="187">SUM(F418:J418)</f>
        <v>0</v>
      </c>
      <c r="F418" s="23">
        <f t="shared" ref="F418:H418" si="188">SUM(F416:F417)</f>
        <v>0</v>
      </c>
      <c r="G418" s="23">
        <f t="shared" si="188"/>
        <v>0</v>
      </c>
      <c r="H418" s="23">
        <f t="shared" si="188"/>
        <v>0</v>
      </c>
      <c r="I418" s="23"/>
      <c r="J418" s="23"/>
      <c r="K418" s="105"/>
    </row>
    <row r="419" spans="1:11" ht="24.6" customHeight="1" x14ac:dyDescent="0.2">
      <c r="A419" s="126"/>
      <c r="B419" s="13"/>
      <c r="C419" s="151"/>
      <c r="D419" s="59"/>
      <c r="E419" s="23"/>
      <c r="F419" s="23"/>
      <c r="G419" s="23"/>
      <c r="H419" s="23"/>
      <c r="I419" s="23"/>
      <c r="J419" s="23"/>
      <c r="K419" s="47"/>
    </row>
    <row r="420" spans="1:11" s="5" customFormat="1" ht="37.5" x14ac:dyDescent="0.2">
      <c r="A420" s="158"/>
      <c r="B420" s="27" t="s">
        <v>30</v>
      </c>
      <c r="C420" s="55"/>
      <c r="D420" s="63">
        <f t="shared" ref="D420:D425" si="189">SUM(D396,D404,,D412)</f>
        <v>4</v>
      </c>
      <c r="E420" s="28">
        <f>SUM(E396,E404,E412)</f>
        <v>33400288</v>
      </c>
      <c r="F420" s="28">
        <f t="shared" ref="F420:H420" si="190">SUM(F396,F404,F412)</f>
        <v>26188180</v>
      </c>
      <c r="G420" s="28">
        <f t="shared" si="190"/>
        <v>3311084</v>
      </c>
      <c r="H420" s="28">
        <f t="shared" si="190"/>
        <v>3901024</v>
      </c>
      <c r="I420" s="28"/>
      <c r="J420" s="28"/>
      <c r="K420" s="6">
        <f>SUM(F420:J420)-E420</f>
        <v>0</v>
      </c>
    </row>
    <row r="421" spans="1:11" s="99" customFormat="1" ht="30" customHeight="1" x14ac:dyDescent="0.2">
      <c r="A421" s="159"/>
      <c r="B421" s="27" t="s">
        <v>68</v>
      </c>
      <c r="C421" s="107"/>
      <c r="D421" s="101">
        <f t="shared" si="189"/>
        <v>0</v>
      </c>
      <c r="E421" s="97">
        <f>SUM(E397,E405,E413)</f>
        <v>0</v>
      </c>
      <c r="F421" s="97">
        <f t="shared" ref="F421:H421" si="191">SUM(F397,F405,F413)</f>
        <v>0</v>
      </c>
      <c r="G421" s="97">
        <f t="shared" si="191"/>
        <v>0</v>
      </c>
      <c r="H421" s="97">
        <f t="shared" si="191"/>
        <v>0</v>
      </c>
      <c r="I421" s="97"/>
      <c r="J421" s="97"/>
      <c r="K421" s="31"/>
    </row>
    <row r="422" spans="1:11" s="5" customFormat="1" ht="29.25" customHeight="1" x14ac:dyDescent="0.2">
      <c r="A422" s="160"/>
      <c r="B422" s="27" t="s">
        <v>100</v>
      </c>
      <c r="C422" s="55"/>
      <c r="D422" s="63">
        <f t="shared" si="189"/>
        <v>4</v>
      </c>
      <c r="E422" s="28">
        <f>SUM(E398,E406,E414)</f>
        <v>0</v>
      </c>
      <c r="F422" s="28">
        <f t="shared" ref="F422:H422" si="192">SUM(F398,F406,F414)</f>
        <v>0</v>
      </c>
      <c r="G422" s="28">
        <f t="shared" si="192"/>
        <v>0</v>
      </c>
      <c r="H422" s="28">
        <f t="shared" si="192"/>
        <v>0</v>
      </c>
      <c r="I422" s="28"/>
      <c r="J422" s="28"/>
      <c r="K422" s="6"/>
    </row>
    <row r="423" spans="1:11" s="5" customFormat="1" ht="29.25" customHeight="1" x14ac:dyDescent="0.2">
      <c r="A423" s="108"/>
      <c r="B423" s="27" t="s">
        <v>68</v>
      </c>
      <c r="C423" s="55"/>
      <c r="D423" s="63">
        <f t="shared" si="189"/>
        <v>0</v>
      </c>
      <c r="E423" s="28">
        <f t="shared" ref="E423:H425" si="193">SUM(E399,E407,E415)</f>
        <v>0</v>
      </c>
      <c r="F423" s="28">
        <f t="shared" si="193"/>
        <v>0</v>
      </c>
      <c r="G423" s="28">
        <f t="shared" si="193"/>
        <v>0</v>
      </c>
      <c r="H423" s="28">
        <f t="shared" si="193"/>
        <v>0</v>
      </c>
      <c r="I423" s="28"/>
      <c r="J423" s="28"/>
      <c r="K423" s="6"/>
    </row>
    <row r="424" spans="1:11" s="5" customFormat="1" ht="29.25" customHeight="1" x14ac:dyDescent="0.2">
      <c r="A424" s="108"/>
      <c r="B424" s="27" t="s">
        <v>101</v>
      </c>
      <c r="C424" s="55"/>
      <c r="D424" s="63">
        <f t="shared" si="189"/>
        <v>4</v>
      </c>
      <c r="E424" s="28">
        <f t="shared" ref="E424:H424" si="194">SUM(E400,E408,E416)</f>
        <v>0</v>
      </c>
      <c r="F424" s="28">
        <f t="shared" si="194"/>
        <v>0</v>
      </c>
      <c r="G424" s="28">
        <f t="shared" si="194"/>
        <v>0</v>
      </c>
      <c r="H424" s="28">
        <f t="shared" si="194"/>
        <v>0</v>
      </c>
      <c r="I424" s="28"/>
      <c r="J424" s="28"/>
      <c r="K424" s="6"/>
    </row>
    <row r="425" spans="1:11" s="5" customFormat="1" ht="29.25" customHeight="1" x14ac:dyDescent="0.2">
      <c r="A425" s="108"/>
      <c r="B425" s="27" t="s">
        <v>68</v>
      </c>
      <c r="C425" s="55"/>
      <c r="D425" s="63">
        <f t="shared" si="189"/>
        <v>0</v>
      </c>
      <c r="E425" s="28">
        <f t="shared" si="193"/>
        <v>0</v>
      </c>
      <c r="F425" s="28">
        <f t="shared" si="193"/>
        <v>0</v>
      </c>
      <c r="G425" s="28">
        <f t="shared" si="193"/>
        <v>0</v>
      </c>
      <c r="H425" s="28">
        <f t="shared" si="193"/>
        <v>0</v>
      </c>
      <c r="I425" s="28"/>
      <c r="J425" s="28"/>
      <c r="K425" s="6"/>
    </row>
    <row r="426" spans="1:11" s="5" customFormat="1" ht="29.25" customHeight="1" x14ac:dyDescent="0.2">
      <c r="A426" s="108"/>
      <c r="B426" s="27" t="s">
        <v>102</v>
      </c>
      <c r="C426" s="55"/>
      <c r="D426" s="120">
        <f>SUM(D424:D425)</f>
        <v>4</v>
      </c>
      <c r="E426" s="121">
        <f t="shared" ref="E426" si="195">SUM(F426:J426)</f>
        <v>0</v>
      </c>
      <c r="F426" s="121">
        <f t="shared" ref="F426:H426" si="196">SUM(F424:F425)</f>
        <v>0</v>
      </c>
      <c r="G426" s="121">
        <f t="shared" si="196"/>
        <v>0</v>
      </c>
      <c r="H426" s="121">
        <f t="shared" si="196"/>
        <v>0</v>
      </c>
      <c r="I426" s="121"/>
      <c r="J426" s="121"/>
      <c r="K426" s="6"/>
    </row>
    <row r="427" spans="1:11" s="92" customFormat="1" ht="20.25" x14ac:dyDescent="0.2">
      <c r="A427" s="86"/>
      <c r="B427" s="106"/>
      <c r="C427" s="88"/>
      <c r="D427" s="89"/>
      <c r="E427" s="90"/>
      <c r="F427" s="90"/>
      <c r="G427" s="90"/>
      <c r="H427" s="90"/>
      <c r="I427" s="90"/>
      <c r="J427" s="90"/>
      <c r="K427" s="91"/>
    </row>
    <row r="428" spans="1:11" ht="40.5" customHeight="1" x14ac:dyDescent="0.2">
      <c r="A428" s="164" t="s">
        <v>66</v>
      </c>
      <c r="B428" s="165"/>
      <c r="C428" s="177"/>
      <c r="D428" s="112">
        <f t="shared" ref="D428:D433" si="197">D420+D387+D354+D279</f>
        <v>46</v>
      </c>
      <c r="E428" s="113">
        <f t="shared" ref="E428:J428" si="198">E279+E354+E387+E420</f>
        <v>711744516</v>
      </c>
      <c r="F428" s="113">
        <f t="shared" si="198"/>
        <v>401134457</v>
      </c>
      <c r="G428" s="113">
        <f t="shared" si="198"/>
        <v>51720882</v>
      </c>
      <c r="H428" s="113">
        <f t="shared" si="198"/>
        <v>211609439</v>
      </c>
      <c r="I428" s="113">
        <f t="shared" si="198"/>
        <v>24921866</v>
      </c>
      <c r="J428" s="113">
        <f t="shared" si="198"/>
        <v>22357872</v>
      </c>
    </row>
    <row r="429" spans="1:11" ht="40.5" customHeight="1" x14ac:dyDescent="0.2">
      <c r="A429" s="166" t="s">
        <v>68</v>
      </c>
      <c r="B429" s="167"/>
      <c r="C429" s="178"/>
      <c r="D429" s="112">
        <f t="shared" si="197"/>
        <v>0</v>
      </c>
      <c r="E429" s="113">
        <f>E280+E355+E388+E421</f>
        <v>0</v>
      </c>
      <c r="F429" s="113">
        <f t="shared" ref="F429:J429" si="199">F280+F355+F388+F421</f>
        <v>0</v>
      </c>
      <c r="G429" s="113">
        <f t="shared" si="199"/>
        <v>0</v>
      </c>
      <c r="H429" s="113">
        <f t="shared" si="199"/>
        <v>0</v>
      </c>
      <c r="I429" s="113">
        <f t="shared" si="199"/>
        <v>0</v>
      </c>
      <c r="J429" s="113">
        <f t="shared" si="199"/>
        <v>0</v>
      </c>
    </row>
    <row r="430" spans="1:11" ht="40.5" customHeight="1" x14ac:dyDescent="0.2">
      <c r="A430" s="164" t="s">
        <v>100</v>
      </c>
      <c r="B430" s="165"/>
      <c r="C430" s="179"/>
      <c r="D430" s="112">
        <f t="shared" si="197"/>
        <v>46</v>
      </c>
      <c r="E430" s="113">
        <f>E281+E356+E389+E422</f>
        <v>0</v>
      </c>
      <c r="F430" s="113">
        <f t="shared" ref="F430:J430" si="200">F281+F356+F389+F422</f>
        <v>0</v>
      </c>
      <c r="G430" s="113">
        <f t="shared" si="200"/>
        <v>0</v>
      </c>
      <c r="H430" s="113">
        <f t="shared" si="200"/>
        <v>0</v>
      </c>
      <c r="I430" s="113">
        <f t="shared" si="200"/>
        <v>0</v>
      </c>
      <c r="J430" s="113">
        <f t="shared" si="200"/>
        <v>0</v>
      </c>
    </row>
    <row r="431" spans="1:11" ht="40.5" customHeight="1" x14ac:dyDescent="0.2">
      <c r="A431" s="166" t="s">
        <v>68</v>
      </c>
      <c r="B431" s="167"/>
      <c r="C431" s="114"/>
      <c r="D431" s="112">
        <f t="shared" si="197"/>
        <v>0</v>
      </c>
      <c r="E431" s="113">
        <f t="shared" ref="E431:J433" si="201">E282+E357+E390+E423</f>
        <v>0</v>
      </c>
      <c r="F431" s="113">
        <f t="shared" si="201"/>
        <v>0</v>
      </c>
      <c r="G431" s="113">
        <f t="shared" si="201"/>
        <v>0</v>
      </c>
      <c r="H431" s="113">
        <f t="shared" si="201"/>
        <v>0</v>
      </c>
      <c r="I431" s="113">
        <f t="shared" si="201"/>
        <v>0</v>
      </c>
      <c r="J431" s="113">
        <f t="shared" si="201"/>
        <v>0</v>
      </c>
    </row>
    <row r="432" spans="1:11" ht="40.5" customHeight="1" x14ac:dyDescent="0.2">
      <c r="A432" s="164" t="s">
        <v>101</v>
      </c>
      <c r="B432" s="165"/>
      <c r="C432" s="114"/>
      <c r="D432" s="112">
        <f t="shared" si="197"/>
        <v>46</v>
      </c>
      <c r="E432" s="113">
        <f t="shared" ref="E432:J432" si="202">E283+E358+E391+E424</f>
        <v>0</v>
      </c>
      <c r="F432" s="113">
        <f t="shared" si="202"/>
        <v>0</v>
      </c>
      <c r="G432" s="113">
        <f t="shared" si="202"/>
        <v>0</v>
      </c>
      <c r="H432" s="113">
        <f t="shared" si="202"/>
        <v>0</v>
      </c>
      <c r="I432" s="113">
        <f t="shared" si="202"/>
        <v>0</v>
      </c>
      <c r="J432" s="113">
        <f t="shared" si="202"/>
        <v>0</v>
      </c>
    </row>
    <row r="433" spans="1:10" ht="40.5" customHeight="1" x14ac:dyDescent="0.2">
      <c r="A433" s="166" t="s">
        <v>68</v>
      </c>
      <c r="B433" s="167"/>
      <c r="C433" s="114"/>
      <c r="D433" s="112">
        <f t="shared" si="197"/>
        <v>0</v>
      </c>
      <c r="E433" s="113">
        <f t="shared" si="201"/>
        <v>0</v>
      </c>
      <c r="F433" s="113">
        <f t="shared" si="201"/>
        <v>0</v>
      </c>
      <c r="G433" s="113">
        <f t="shared" si="201"/>
        <v>0</v>
      </c>
      <c r="H433" s="113">
        <f t="shared" si="201"/>
        <v>0</v>
      </c>
      <c r="I433" s="113">
        <f t="shared" si="201"/>
        <v>0</v>
      </c>
      <c r="J433" s="113">
        <f t="shared" si="201"/>
        <v>0</v>
      </c>
    </row>
    <row r="434" spans="1:10" ht="40.5" customHeight="1" x14ac:dyDescent="0.2">
      <c r="A434" s="164" t="s">
        <v>102</v>
      </c>
      <c r="B434" s="165"/>
      <c r="C434" s="114"/>
      <c r="D434" s="112">
        <f>SUM(D432:D433)</f>
        <v>46</v>
      </c>
      <c r="E434" s="113">
        <f t="shared" ref="E434" si="203">SUM(F434:J434)</f>
        <v>0</v>
      </c>
      <c r="F434" s="113">
        <f t="shared" ref="F434:H434" si="204">SUM(F432:F433)</f>
        <v>0</v>
      </c>
      <c r="G434" s="113">
        <f t="shared" si="204"/>
        <v>0</v>
      </c>
      <c r="H434" s="113">
        <f t="shared" si="204"/>
        <v>0</v>
      </c>
      <c r="I434" s="113">
        <f>SUM(I432:I433)</f>
        <v>0</v>
      </c>
      <c r="J434" s="113">
        <f>SUM(J432:J433)</f>
        <v>0</v>
      </c>
    </row>
    <row r="435" spans="1:10" x14ac:dyDescent="0.2">
      <c r="E435" s="56">
        <f t="shared" ref="E435:J435" si="205">SUM(E420,E387,E354,E279)</f>
        <v>711744516</v>
      </c>
      <c r="F435" s="56">
        <f t="shared" si="205"/>
        <v>401134457</v>
      </c>
      <c r="G435" s="56">
        <f t="shared" si="205"/>
        <v>51720882</v>
      </c>
      <c r="H435" s="56">
        <f t="shared" si="205"/>
        <v>211609439</v>
      </c>
      <c r="I435" s="56">
        <f t="shared" si="205"/>
        <v>24921866</v>
      </c>
      <c r="J435" s="56">
        <f t="shared" si="205"/>
        <v>22357872</v>
      </c>
    </row>
    <row r="436" spans="1:10" x14ac:dyDescent="0.2">
      <c r="E436" s="56">
        <f>SUM(E420,E387,E354,E279)</f>
        <v>711744516</v>
      </c>
    </row>
    <row r="439" spans="1:10" x14ac:dyDescent="0.2">
      <c r="E439" s="72"/>
      <c r="F439" s="73"/>
      <c r="G439" s="73"/>
      <c r="H439" s="73"/>
      <c r="I439" s="73"/>
      <c r="J439" s="73"/>
    </row>
    <row r="440" spans="1:10" x14ac:dyDescent="0.2">
      <c r="E440" s="56"/>
      <c r="F440" s="75"/>
      <c r="G440" s="75"/>
      <c r="H440" s="56"/>
      <c r="I440" s="56"/>
      <c r="J440" s="56"/>
    </row>
    <row r="441" spans="1:10" x14ac:dyDescent="0.2">
      <c r="F441" s="71"/>
      <c r="G441" s="71"/>
    </row>
    <row r="442" spans="1:10" x14ac:dyDescent="0.2">
      <c r="E442" s="74"/>
    </row>
  </sheetData>
  <mergeCells count="121">
    <mergeCell ref="A433:B433"/>
    <mergeCell ref="A434:B434"/>
    <mergeCell ref="C255:C262"/>
    <mergeCell ref="C263:C270"/>
    <mergeCell ref="A263:A270"/>
    <mergeCell ref="A255:A262"/>
    <mergeCell ref="C354:C358"/>
    <mergeCell ref="C346:C350"/>
    <mergeCell ref="A346:A350"/>
    <mergeCell ref="A329:A333"/>
    <mergeCell ref="C329:C333"/>
    <mergeCell ref="A271:A273"/>
    <mergeCell ref="A431:B431"/>
    <mergeCell ref="A432:B432"/>
    <mergeCell ref="A420:A422"/>
    <mergeCell ref="A429:B429"/>
    <mergeCell ref="A430:B430"/>
    <mergeCell ref="C428:C430"/>
    <mergeCell ref="A387:A389"/>
    <mergeCell ref="C387:C389"/>
    <mergeCell ref="A396:A403"/>
    <mergeCell ref="A404:A411"/>
    <mergeCell ref="A412:A419"/>
    <mergeCell ref="C396:C403"/>
    <mergeCell ref="C404:C411"/>
    <mergeCell ref="C412:C419"/>
    <mergeCell ref="A428:B428"/>
    <mergeCell ref="A371:A378"/>
    <mergeCell ref="A363:A370"/>
    <mergeCell ref="A379:A386"/>
    <mergeCell ref="C363:C370"/>
    <mergeCell ref="C371:C378"/>
    <mergeCell ref="C379:C386"/>
    <mergeCell ref="A354:A356"/>
    <mergeCell ref="A279:A281"/>
    <mergeCell ref="C279:C281"/>
    <mergeCell ref="A305:A312"/>
    <mergeCell ref="A313:A320"/>
    <mergeCell ref="A321:A328"/>
    <mergeCell ref="A338:A345"/>
    <mergeCell ref="C305:C312"/>
    <mergeCell ref="C313:C320"/>
    <mergeCell ref="C321:C328"/>
    <mergeCell ref="C338:C345"/>
    <mergeCell ref="A22:A29"/>
    <mergeCell ref="A30:A37"/>
    <mergeCell ref="A289:A296"/>
    <mergeCell ref="A297:A304"/>
    <mergeCell ref="C289:C296"/>
    <mergeCell ref="C297:C304"/>
    <mergeCell ref="A62:A69"/>
    <mergeCell ref="A70:A77"/>
    <mergeCell ref="A78:A85"/>
    <mergeCell ref="A38:A45"/>
    <mergeCell ref="A46:A53"/>
    <mergeCell ref="A54:A61"/>
    <mergeCell ref="A118:A125"/>
    <mergeCell ref="A110:A117"/>
    <mergeCell ref="A102:A109"/>
    <mergeCell ref="A94:A101"/>
    <mergeCell ref="A86:A93"/>
    <mergeCell ref="A158:A165"/>
    <mergeCell ref="A150:A157"/>
    <mergeCell ref="A142:A149"/>
    <mergeCell ref="A134:A141"/>
    <mergeCell ref="A126:A133"/>
    <mergeCell ref="A231:A238"/>
    <mergeCell ref="A239:A246"/>
    <mergeCell ref="A247:A254"/>
    <mergeCell ref="A174:A181"/>
    <mergeCell ref="A166:A173"/>
    <mergeCell ref="A191:A198"/>
    <mergeCell ref="A199:A206"/>
    <mergeCell ref="A207:A214"/>
    <mergeCell ref="A215:A222"/>
    <mergeCell ref="A223:A230"/>
    <mergeCell ref="A182:A184"/>
    <mergeCell ref="C223:C230"/>
    <mergeCell ref="C231:C238"/>
    <mergeCell ref="C239:C246"/>
    <mergeCell ref="C247:C254"/>
    <mergeCell ref="C174:C181"/>
    <mergeCell ref="C191:C198"/>
    <mergeCell ref="C199:C206"/>
    <mergeCell ref="C207:C214"/>
    <mergeCell ref="C215:C222"/>
    <mergeCell ref="C142:C149"/>
    <mergeCell ref="C150:C157"/>
    <mergeCell ref="C158:C165"/>
    <mergeCell ref="C166:C173"/>
    <mergeCell ref="C102:C109"/>
    <mergeCell ref="C110:C117"/>
    <mergeCell ref="C118:C125"/>
    <mergeCell ref="C126:C133"/>
    <mergeCell ref="C134:C141"/>
    <mergeCell ref="C62:C69"/>
    <mergeCell ref="C70:C77"/>
    <mergeCell ref="C78:C85"/>
    <mergeCell ref="C86:C93"/>
    <mergeCell ref="C94:C101"/>
    <mergeCell ref="C22:C29"/>
    <mergeCell ref="C30:C37"/>
    <mergeCell ref="C38:C45"/>
    <mergeCell ref="C46:C53"/>
    <mergeCell ref="C54:C61"/>
    <mergeCell ref="H2:J2"/>
    <mergeCell ref="A14:A21"/>
    <mergeCell ref="C14:C21"/>
    <mergeCell ref="A4:J4"/>
    <mergeCell ref="G5:J5"/>
    <mergeCell ref="F6:J6"/>
    <mergeCell ref="J7:J10"/>
    <mergeCell ref="H7:H10"/>
    <mergeCell ref="I7:I10"/>
    <mergeCell ref="F7:F10"/>
    <mergeCell ref="G7:G10"/>
    <mergeCell ref="A6:A10"/>
    <mergeCell ref="B6:B10"/>
    <mergeCell ref="D6:D10"/>
    <mergeCell ref="E6:E10"/>
    <mergeCell ref="C6:C10"/>
  </mergeCells>
  <phoneticPr fontId="0" type="noConversion"/>
  <pageMargins left="0.51181102362204722" right="0.23622047244094491" top="0.51181102362204722" bottom="0.74803149606299213" header="0.31496062992125984" footer="0.31496062992125984"/>
  <pageSetup paperSize="9" scale="63" fitToHeight="0" orientation="landscape" r:id="rId1"/>
  <headerFooter alignWithMargins="0">
    <oddFooter>&amp;P. oldal</oddFooter>
  </headerFooter>
  <rowBreaks count="3" manualBreakCount="3">
    <brk id="221" max="9" man="1"/>
    <brk id="334" max="9" man="1"/>
    <brk id="360" max="9" man="1"/>
  </rowBreaks>
  <ignoredErrors>
    <ignoredError sqref="E190:J190 F279:J279 E199 E207 E278 E78 E11:E14 E214 E141 E117:E118 E69:E70 E61:E62 E53:E54 E45 E38 E37 E29:E30 E21:E22 E133:E134 E125:E126 E110 E101 E93 E85:E86 E77 E173 E166 E165 E157:E158 E150 E22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2025-01-08T13:04:50Z</cp:lastPrinted>
  <dcterms:created xsi:type="dcterms:W3CDTF">2004-03-17T13:30:26Z</dcterms:created>
  <dcterms:modified xsi:type="dcterms:W3CDTF">2026-02-02T08:58:03Z</dcterms:modified>
</cp:coreProperties>
</file>