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4EF2AFDD-E896-4554-AB48-DBFE29AB3C40}" xr6:coauthVersionLast="47" xr6:coauthVersionMax="47" xr10:uidLastSave="{00000000-0000-0000-0000-000000000000}"/>
  <bookViews>
    <workbookView xWindow="-120" yWindow="-120" windowWidth="20730" windowHeight="11160" tabRatio="479" xr2:uid="{00000000-000D-0000-FFFF-FFFF00000000}"/>
  </bookViews>
  <sheets>
    <sheet name="Munka1" sheetId="1" r:id="rId1"/>
    <sheet name="Munka4" sheetId="4" r:id="rId2"/>
    <sheet name="Munka5" sheetId="5" r:id="rId3"/>
    <sheet name="Munka8" sheetId="8" r:id="rId4"/>
    <sheet name="Munka9" sheetId="9" r:id="rId5"/>
    <sheet name="Munka10" sheetId="10" r:id="rId6"/>
    <sheet name="Munka2" sheetId="2" r:id="rId7"/>
    <sheet name="Munka3" sheetId="3" r:id="rId8"/>
  </sheets>
  <externalReferences>
    <externalReference r:id="rId9"/>
    <externalReference r:id="rId10"/>
    <externalReference r:id="rId11"/>
  </externalReferences>
  <definedNames>
    <definedName name="_xlnm.Print_Titles" localSheetId="0">Munka1!$6:$12</definedName>
    <definedName name="_xlnm.Print_Area" localSheetId="0">Munka1!$A$1:$W$75</definedName>
  </definedNames>
  <calcPr calcId="181029"/>
  <pivotCaches>
    <pivotCache cacheId="1" r:id="rId12"/>
    <pivotCache cacheId="2" r:id="rId13"/>
    <pivotCache cacheId="3" r:id="rId14"/>
    <pivotCache cacheId="4" r:id="rId15"/>
    <pivotCache cacheId="5" r:id="rId16"/>
  </pivotCaches>
</workbook>
</file>

<file path=xl/calcChain.xml><?xml version="1.0" encoding="utf-8"?>
<calcChain xmlns="http://schemas.openxmlformats.org/spreadsheetml/2006/main">
  <c r="W39" i="1" l="1"/>
  <c r="T39" i="1"/>
  <c r="Q39" i="1"/>
  <c r="Q21" i="1"/>
  <c r="V60" i="1" l="1"/>
  <c r="V66" i="1"/>
  <c r="V65" i="1"/>
  <c r="V64" i="1"/>
  <c r="V71" i="1"/>
  <c r="V70" i="1"/>
  <c r="V69" i="1"/>
  <c r="S71" i="1"/>
  <c r="S70" i="1"/>
  <c r="S69" i="1"/>
  <c r="P71" i="1"/>
  <c r="P70" i="1"/>
  <c r="P69" i="1"/>
  <c r="M71" i="1"/>
  <c r="M70" i="1"/>
  <c r="M69" i="1"/>
  <c r="J71" i="1"/>
  <c r="F71" i="1" s="1"/>
  <c r="J70" i="1"/>
  <c r="J69" i="1"/>
  <c r="S66" i="1"/>
  <c r="S65" i="1"/>
  <c r="S64" i="1"/>
  <c r="P66" i="1"/>
  <c r="P65" i="1"/>
  <c r="P64" i="1"/>
  <c r="M66" i="1"/>
  <c r="M65" i="1"/>
  <c r="M64" i="1"/>
  <c r="J66" i="1"/>
  <c r="J65" i="1"/>
  <c r="J64" i="1"/>
  <c r="E70" i="1"/>
  <c r="G70" i="1"/>
  <c r="E71" i="1"/>
  <c r="G71" i="1"/>
  <c r="E69" i="1"/>
  <c r="E65" i="1"/>
  <c r="G65" i="1"/>
  <c r="E66" i="1"/>
  <c r="G66" i="1"/>
  <c r="E64" i="1"/>
  <c r="S60" i="1"/>
  <c r="P60" i="1"/>
  <c r="M60" i="1"/>
  <c r="J60" i="1"/>
  <c r="E60" i="1"/>
  <c r="E54" i="1"/>
  <c r="F54" i="1"/>
  <c r="G54" i="1"/>
  <c r="E55" i="1"/>
  <c r="F55" i="1"/>
  <c r="G55" i="1"/>
  <c r="E56" i="1"/>
  <c r="F56" i="1"/>
  <c r="G56" i="1"/>
  <c r="E57" i="1"/>
  <c r="F57" i="1"/>
  <c r="G57" i="1"/>
  <c r="E53" i="1"/>
  <c r="F53" i="1"/>
  <c r="V57" i="1"/>
  <c r="V56" i="1"/>
  <c r="V55" i="1"/>
  <c r="V54" i="1"/>
  <c r="V53" i="1"/>
  <c r="S57" i="1"/>
  <c r="S56" i="1"/>
  <c r="S55" i="1"/>
  <c r="S54" i="1"/>
  <c r="S53" i="1"/>
  <c r="P57" i="1"/>
  <c r="P56" i="1"/>
  <c r="P55" i="1"/>
  <c r="P54" i="1"/>
  <c r="P53" i="1"/>
  <c r="M57" i="1"/>
  <c r="M56" i="1"/>
  <c r="M55" i="1"/>
  <c r="M54" i="1"/>
  <c r="M53" i="1"/>
  <c r="J57" i="1"/>
  <c r="J56" i="1"/>
  <c r="J55" i="1"/>
  <c r="J54" i="1"/>
  <c r="J53" i="1"/>
  <c r="V47" i="1"/>
  <c r="V46" i="1"/>
  <c r="V45" i="1"/>
  <c r="V44" i="1"/>
  <c r="V43" i="1"/>
  <c r="V42" i="1"/>
  <c r="V41" i="1"/>
  <c r="V40" i="1"/>
  <c r="V39" i="1"/>
  <c r="S47" i="1"/>
  <c r="S46" i="1"/>
  <c r="S45" i="1"/>
  <c r="S44" i="1"/>
  <c r="S43" i="1"/>
  <c r="S42" i="1"/>
  <c r="S41" i="1"/>
  <c r="S40" i="1"/>
  <c r="S39" i="1"/>
  <c r="P47" i="1"/>
  <c r="P46" i="1"/>
  <c r="P45" i="1"/>
  <c r="P44" i="1"/>
  <c r="P43" i="1"/>
  <c r="P42" i="1"/>
  <c r="P41" i="1"/>
  <c r="P40" i="1"/>
  <c r="P39" i="1"/>
  <c r="M44" i="1"/>
  <c r="M47" i="1"/>
  <c r="M46" i="1"/>
  <c r="M45" i="1"/>
  <c r="M43" i="1"/>
  <c r="M42" i="1"/>
  <c r="M41" i="1"/>
  <c r="M40" i="1"/>
  <c r="M39" i="1"/>
  <c r="V38" i="1"/>
  <c r="S38" i="1"/>
  <c r="P38" i="1"/>
  <c r="M38" i="1"/>
  <c r="G39" i="1"/>
  <c r="E40" i="1"/>
  <c r="G40" i="1"/>
  <c r="E41" i="1"/>
  <c r="F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38" i="1"/>
  <c r="J47" i="1"/>
  <c r="J46" i="1"/>
  <c r="J45" i="1"/>
  <c r="J44" i="1"/>
  <c r="J43" i="1"/>
  <c r="J42" i="1"/>
  <c r="J41" i="1"/>
  <c r="J40" i="1"/>
  <c r="J39" i="1"/>
  <c r="J38" i="1"/>
  <c r="J31" i="1"/>
  <c r="F31" i="1" s="1"/>
  <c r="E16" i="1"/>
  <c r="F16" i="1"/>
  <c r="G16" i="1"/>
  <c r="E17" i="1"/>
  <c r="F17" i="1"/>
  <c r="G17" i="1"/>
  <c r="E18" i="1"/>
  <c r="F18" i="1"/>
  <c r="G18" i="1"/>
  <c r="E19" i="1"/>
  <c r="F19" i="1"/>
  <c r="G19" i="1"/>
  <c r="E20" i="1"/>
  <c r="F20" i="1"/>
  <c r="G20" i="1"/>
  <c r="F21" i="1"/>
  <c r="E22" i="1"/>
  <c r="F22" i="1"/>
  <c r="G22" i="1"/>
  <c r="E23" i="1"/>
  <c r="F23" i="1"/>
  <c r="G23" i="1"/>
  <c r="E24" i="1"/>
  <c r="F24" i="1"/>
  <c r="G24" i="1"/>
  <c r="E25" i="1"/>
  <c r="F25" i="1"/>
  <c r="G25" i="1"/>
  <c r="E26" i="1"/>
  <c r="F26" i="1"/>
  <c r="G26" i="1"/>
  <c r="E27" i="1"/>
  <c r="F27" i="1"/>
  <c r="G27" i="1"/>
  <c r="E28" i="1"/>
  <c r="F28" i="1"/>
  <c r="G28" i="1"/>
  <c r="E29" i="1"/>
  <c r="F29" i="1"/>
  <c r="G29" i="1"/>
  <c r="E30" i="1"/>
  <c r="F30" i="1"/>
  <c r="G30" i="1"/>
  <c r="E31" i="1"/>
  <c r="G31" i="1"/>
  <c r="E32" i="1"/>
  <c r="F32" i="1"/>
  <c r="G32" i="1"/>
  <c r="E33" i="1"/>
  <c r="F33" i="1"/>
  <c r="G33" i="1"/>
  <c r="E34" i="1"/>
  <c r="F34" i="1"/>
  <c r="G34" i="1"/>
  <c r="E35" i="1"/>
  <c r="F35" i="1"/>
  <c r="G35" i="1"/>
  <c r="E15" i="1"/>
  <c r="F15" i="1"/>
  <c r="V35" i="1"/>
  <c r="M20" i="1"/>
  <c r="M31" i="1"/>
  <c r="J20" i="1"/>
  <c r="J35" i="1"/>
  <c r="J34" i="1"/>
  <c r="J33" i="1"/>
  <c r="J32" i="1"/>
  <c r="J30" i="1"/>
  <c r="J29" i="1"/>
  <c r="J28" i="1"/>
  <c r="J27" i="1"/>
  <c r="J26" i="1"/>
  <c r="J25" i="1"/>
  <c r="J24" i="1"/>
  <c r="J23" i="1"/>
  <c r="J22" i="1"/>
  <c r="J21" i="1"/>
  <c r="J19" i="1"/>
  <c r="J18" i="1"/>
  <c r="J17" i="1"/>
  <c r="J16" i="1"/>
  <c r="J15" i="1"/>
  <c r="M35" i="1"/>
  <c r="M34" i="1"/>
  <c r="M33" i="1"/>
  <c r="M32" i="1"/>
  <c r="M30" i="1"/>
  <c r="M29" i="1"/>
  <c r="M28" i="1"/>
  <c r="M27" i="1"/>
  <c r="M26" i="1"/>
  <c r="M25" i="1"/>
  <c r="M24" i="1"/>
  <c r="M23" i="1"/>
  <c r="M22" i="1"/>
  <c r="M21" i="1"/>
  <c r="M19" i="1"/>
  <c r="M18" i="1"/>
  <c r="M17" i="1"/>
  <c r="M16" i="1"/>
  <c r="M1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G38" i="1"/>
  <c r="G53" i="1"/>
  <c r="G60" i="1"/>
  <c r="G64" i="1"/>
  <c r="G69" i="1"/>
  <c r="F69" i="1" l="1"/>
  <c r="F70" i="1"/>
  <c r="F64" i="1"/>
  <c r="F66" i="1"/>
  <c r="F65" i="1"/>
  <c r="F60" i="1"/>
  <c r="F45" i="1"/>
  <c r="F40" i="1"/>
  <c r="F44" i="1"/>
  <c r="F38" i="1"/>
  <c r="F42" i="1"/>
  <c r="F46" i="1"/>
  <c r="F39" i="1"/>
  <c r="F43" i="1"/>
  <c r="F47" i="1"/>
  <c r="H47" i="1" s="1"/>
  <c r="O71" i="1"/>
  <c r="L71" i="1"/>
  <c r="I71" i="1"/>
  <c r="O70" i="1"/>
  <c r="L70" i="1"/>
  <c r="I70" i="1"/>
  <c r="O69" i="1"/>
  <c r="L69" i="1"/>
  <c r="I69" i="1"/>
  <c r="O66" i="1"/>
  <c r="L66" i="1"/>
  <c r="I66" i="1"/>
  <c r="O65" i="1"/>
  <c r="L65" i="1"/>
  <c r="I65" i="1"/>
  <c r="O64" i="1"/>
  <c r="L64" i="1"/>
  <c r="I64" i="1"/>
  <c r="O60" i="1"/>
  <c r="L60" i="1"/>
  <c r="I60" i="1"/>
  <c r="O57" i="1"/>
  <c r="L57" i="1"/>
  <c r="I57" i="1"/>
  <c r="O56" i="1"/>
  <c r="L56" i="1"/>
  <c r="I56" i="1"/>
  <c r="O54" i="1"/>
  <c r="O55" i="1"/>
  <c r="L55" i="1"/>
  <c r="I55" i="1"/>
  <c r="O53" i="1"/>
  <c r="L53" i="1"/>
  <c r="I53" i="1"/>
  <c r="L54" i="1"/>
  <c r="I54" i="1"/>
  <c r="H46" i="1" l="1"/>
  <c r="G15" i="1" l="1"/>
  <c r="U71" i="1" l="1"/>
  <c r="U70" i="1"/>
  <c r="U69" i="1"/>
  <c r="R71" i="1"/>
  <c r="R70" i="1"/>
  <c r="R69" i="1"/>
  <c r="U66" i="1"/>
  <c r="U65" i="1"/>
  <c r="U64" i="1"/>
  <c r="R66" i="1"/>
  <c r="R65" i="1"/>
  <c r="R64" i="1"/>
  <c r="U60" i="1"/>
  <c r="R60" i="1"/>
  <c r="U57" i="1"/>
  <c r="U56" i="1"/>
  <c r="U55" i="1"/>
  <c r="U54" i="1"/>
  <c r="R57" i="1"/>
  <c r="R56" i="1"/>
  <c r="R55" i="1"/>
  <c r="R54" i="1"/>
  <c r="I15" i="1"/>
  <c r="U45" i="1"/>
  <c r="U44" i="1"/>
  <c r="U43" i="1"/>
  <c r="U42" i="1"/>
  <c r="U41" i="1"/>
  <c r="U40" i="1"/>
  <c r="U38" i="1"/>
  <c r="R45" i="1"/>
  <c r="R44" i="1"/>
  <c r="R43" i="1"/>
  <c r="R42" i="1"/>
  <c r="R41" i="1"/>
  <c r="R40" i="1"/>
  <c r="R38" i="1"/>
  <c r="O45" i="1"/>
  <c r="O44" i="1"/>
  <c r="O43" i="1"/>
  <c r="O42" i="1"/>
  <c r="O41" i="1"/>
  <c r="O40" i="1"/>
  <c r="O38" i="1"/>
  <c r="L45" i="1"/>
  <c r="L44" i="1"/>
  <c r="L43" i="1"/>
  <c r="L42" i="1"/>
  <c r="L41" i="1"/>
  <c r="L39" i="1"/>
  <c r="L40" i="1"/>
  <c r="I39" i="1"/>
  <c r="L38" i="1"/>
  <c r="I45" i="1"/>
  <c r="I44" i="1"/>
  <c r="I43" i="1"/>
  <c r="I42" i="1"/>
  <c r="I41" i="1"/>
  <c r="I40" i="1"/>
  <c r="K49" i="1"/>
  <c r="N49" i="1"/>
  <c r="Q49" i="1"/>
  <c r="T49" i="1"/>
  <c r="W49" i="1"/>
  <c r="O15" i="1"/>
  <c r="R15" i="1"/>
  <c r="U15" i="1"/>
  <c r="K36" i="1"/>
  <c r="L15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0" i="1"/>
  <c r="R19" i="1"/>
  <c r="R18" i="1"/>
  <c r="R17" i="1"/>
  <c r="R16" i="1"/>
  <c r="Q36" i="1"/>
  <c r="W36" i="1"/>
  <c r="O35" i="1"/>
  <c r="O34" i="1"/>
  <c r="O33" i="1"/>
  <c r="O32" i="1"/>
  <c r="O30" i="1"/>
  <c r="O29" i="1"/>
  <c r="O28" i="1"/>
  <c r="O27" i="1"/>
  <c r="O26" i="1"/>
  <c r="O25" i="1"/>
  <c r="O24" i="1"/>
  <c r="O23" i="1"/>
  <c r="O22" i="1"/>
  <c r="O19" i="1"/>
  <c r="L18" i="1"/>
  <c r="O18" i="1"/>
  <c r="O17" i="1"/>
  <c r="O1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1" i="1"/>
  <c r="I20" i="1"/>
  <c r="I19" i="1"/>
  <c r="I18" i="1"/>
  <c r="I16" i="1"/>
  <c r="K50" i="1" l="1"/>
  <c r="W50" i="1"/>
  <c r="Q50" i="1"/>
  <c r="S49" i="1"/>
  <c r="L49" i="1"/>
  <c r="S36" i="1"/>
  <c r="N36" i="1"/>
  <c r="N50" i="1" s="1"/>
  <c r="U36" i="1"/>
  <c r="G72" i="1"/>
  <c r="K72" i="1"/>
  <c r="L72" i="1"/>
  <c r="N72" i="1"/>
  <c r="Q72" i="1"/>
  <c r="R72" i="1"/>
  <c r="T72" i="1"/>
  <c r="U72" i="1"/>
  <c r="W72" i="1"/>
  <c r="D72" i="1"/>
  <c r="G67" i="1"/>
  <c r="I67" i="1"/>
  <c r="K67" i="1"/>
  <c r="L67" i="1"/>
  <c r="N67" i="1"/>
  <c r="O67" i="1"/>
  <c r="Q67" i="1"/>
  <c r="R67" i="1"/>
  <c r="T67" i="1"/>
  <c r="U67" i="1"/>
  <c r="W67" i="1"/>
  <c r="D67" i="1"/>
  <c r="D61" i="1"/>
  <c r="G61" i="1"/>
  <c r="I61" i="1"/>
  <c r="K61" i="1"/>
  <c r="L61" i="1"/>
  <c r="N61" i="1"/>
  <c r="O61" i="1"/>
  <c r="Q61" i="1"/>
  <c r="R61" i="1"/>
  <c r="S61" i="1"/>
  <c r="T61" i="1"/>
  <c r="U61" i="1"/>
  <c r="V61" i="1"/>
  <c r="W61" i="1"/>
  <c r="I58" i="1"/>
  <c r="K58" i="1"/>
  <c r="L58" i="1"/>
  <c r="Q58" i="1"/>
  <c r="R58" i="1"/>
  <c r="S58" i="1"/>
  <c r="T58" i="1"/>
  <c r="U58" i="1"/>
  <c r="V58" i="1"/>
  <c r="W58" i="1"/>
  <c r="D58" i="1"/>
  <c r="D49" i="1"/>
  <c r="S50" i="1" l="1"/>
  <c r="N58" i="1"/>
  <c r="N62" i="1" s="1"/>
  <c r="G58" i="1"/>
  <c r="D62" i="1"/>
  <c r="V62" i="1"/>
  <c r="R62" i="1"/>
  <c r="I62" i="1"/>
  <c r="T62" i="1"/>
  <c r="L62" i="1"/>
  <c r="U62" i="1"/>
  <c r="Q62" i="1"/>
  <c r="W62" i="1"/>
  <c r="S62" i="1"/>
  <c r="K62" i="1"/>
  <c r="G62" i="1" l="1"/>
  <c r="D36" i="1"/>
  <c r="D50" i="1" s="1"/>
  <c r="D73" i="1" s="1"/>
  <c r="K73" i="1"/>
  <c r="N73" i="1"/>
  <c r="Q73" i="1"/>
  <c r="W73" i="1"/>
  <c r="G49" i="1" l="1"/>
  <c r="H19" i="1"/>
  <c r="H39" i="1"/>
  <c r="Z51" i="1" l="1"/>
  <c r="O58" i="1" l="1"/>
  <c r="O62" i="1" s="1"/>
  <c r="O72" i="1" l="1"/>
  <c r="W74" i="1" l="1"/>
  <c r="H57" i="1" l="1"/>
  <c r="P58" i="1"/>
  <c r="H56" i="1"/>
  <c r="M58" i="1"/>
  <c r="H54" i="1"/>
  <c r="P67" i="1"/>
  <c r="P72" i="1"/>
  <c r="M67" i="1"/>
  <c r="H55" i="1"/>
  <c r="V67" i="1"/>
  <c r="H66" i="1"/>
  <c r="V72" i="1"/>
  <c r="S67" i="1"/>
  <c r="S72" i="1"/>
  <c r="H65" i="1"/>
  <c r="H71" i="1"/>
  <c r="M72" i="1"/>
  <c r="H69" i="1" l="1"/>
  <c r="P61" i="1"/>
  <c r="P62" i="1" s="1"/>
  <c r="F67" i="1"/>
  <c r="H67" i="1" s="1"/>
  <c r="J58" i="1"/>
  <c r="S73" i="1"/>
  <c r="J67" i="1"/>
  <c r="H64" i="1"/>
  <c r="H53" i="1" l="1"/>
  <c r="F58" i="1"/>
  <c r="J61" i="1"/>
  <c r="J62" i="1" s="1"/>
  <c r="M61" i="1"/>
  <c r="M62" i="1" s="1"/>
  <c r="H58" i="1" l="1"/>
  <c r="F61" i="1"/>
  <c r="H61" i="1" s="1"/>
  <c r="H60" i="1"/>
  <c r="F62" i="1" l="1"/>
  <c r="H62" i="1" s="1"/>
  <c r="H44" i="1"/>
  <c r="H45" i="1"/>
  <c r="H42" i="1"/>
  <c r="H43" i="1"/>
  <c r="M49" i="1"/>
  <c r="H16" i="1"/>
  <c r="H30" i="1"/>
  <c r="H25" i="1"/>
  <c r="H29" i="1"/>
  <c r="H40" i="1"/>
  <c r="P49" i="1" l="1"/>
  <c r="H27" i="1"/>
  <c r="H23" i="1"/>
  <c r="H18" i="1"/>
  <c r="H41" i="1"/>
  <c r="V49" i="1"/>
  <c r="H32" i="1"/>
  <c r="H24" i="1"/>
  <c r="H35" i="1"/>
  <c r="H34" i="1"/>
  <c r="H15" i="1" l="1"/>
  <c r="H26" i="1"/>
  <c r="I17" i="1" l="1"/>
  <c r="L17" i="1"/>
  <c r="L36" i="1" s="1"/>
  <c r="L50" i="1" s="1"/>
  <c r="E61" i="1"/>
  <c r="L73" i="1" l="1"/>
  <c r="L74" i="1"/>
  <c r="M36" i="1" l="1"/>
  <c r="M50" i="1" s="1"/>
  <c r="M73" i="1" s="1"/>
  <c r="H17" i="1" l="1"/>
  <c r="O31" i="1" l="1"/>
  <c r="E58" i="1"/>
  <c r="E62" i="1" s="1"/>
  <c r="X62" i="1" s="1"/>
  <c r="R21" i="1"/>
  <c r="R36" i="1" l="1"/>
  <c r="E21" i="1"/>
  <c r="R39" i="1"/>
  <c r="O39" i="1"/>
  <c r="O49" i="1" s="1"/>
  <c r="O21" i="1"/>
  <c r="U39" i="1"/>
  <c r="U49" i="1" s="1"/>
  <c r="U50" i="1" s="1"/>
  <c r="U73" i="1" s="1"/>
  <c r="R49" i="1" l="1"/>
  <c r="R50" i="1" s="1"/>
  <c r="R73" i="1" s="1"/>
  <c r="E39" i="1"/>
  <c r="R74" i="1"/>
  <c r="I22" i="1"/>
  <c r="I36" i="1" s="1"/>
  <c r="O20" i="1"/>
  <c r="O36" i="1" s="1"/>
  <c r="O50" i="1" s="1"/>
  <c r="I38" i="1" l="1"/>
  <c r="I49" i="1" s="1"/>
  <c r="O73" i="1"/>
  <c r="O74" i="1"/>
  <c r="I72" i="1"/>
  <c r="J36" i="1" l="1"/>
  <c r="H22" i="1"/>
  <c r="J72" i="1"/>
  <c r="I50" i="1"/>
  <c r="F72" i="1" l="1"/>
  <c r="H72" i="1" s="1"/>
  <c r="I73" i="1"/>
  <c r="J49" i="1"/>
  <c r="J50" i="1" s="1"/>
  <c r="J73" i="1" s="1"/>
  <c r="I74" i="1"/>
  <c r="H70" i="1" l="1"/>
  <c r="F49" i="1"/>
  <c r="H49" i="1" s="1"/>
  <c r="H38" i="1" l="1"/>
  <c r="H20" i="1"/>
  <c r="E72" i="1" l="1"/>
  <c r="E67" i="1"/>
  <c r="X67" i="1" s="1"/>
  <c r="X72" i="1" l="1"/>
  <c r="E49" i="1" l="1"/>
  <c r="X49" i="1" s="1"/>
  <c r="E36" i="1"/>
  <c r="E50" i="1" l="1"/>
  <c r="E73" i="1" l="1"/>
  <c r="E74" i="1"/>
  <c r="E75" i="1"/>
  <c r="H33" i="1" l="1"/>
  <c r="V36" i="1" l="1"/>
  <c r="V50" i="1" l="1"/>
  <c r="V73" i="1" l="1"/>
  <c r="H28" i="1" l="1"/>
  <c r="P36" i="1" l="1"/>
  <c r="P50" i="1" l="1"/>
  <c r="P73" i="1" l="1"/>
  <c r="H31" i="1"/>
  <c r="F36" i="1"/>
  <c r="F50" i="1" l="1"/>
  <c r="F73" i="1" l="1"/>
  <c r="T21" i="1" l="1"/>
  <c r="G21" i="1" l="1"/>
  <c r="T36" i="1"/>
  <c r="T50" i="1" l="1"/>
  <c r="X36" i="1"/>
  <c r="G36" i="1"/>
  <c r="H21" i="1"/>
  <c r="G50" i="1" l="1"/>
  <c r="H36" i="1"/>
  <c r="T73" i="1"/>
  <c r="X50" i="1"/>
  <c r="G73" i="1" l="1"/>
  <c r="H73" i="1" s="1"/>
  <c r="H50" i="1"/>
</calcChain>
</file>

<file path=xl/sharedStrings.xml><?xml version="1.0" encoding="utf-8"?>
<sst xmlns="http://schemas.openxmlformats.org/spreadsheetml/2006/main" count="276" uniqueCount="120">
  <si>
    <t xml:space="preserve">         KIADÁSBÓL</t>
  </si>
  <si>
    <t>Cím megnevezése                                                                                                                                                                                                   Alcím megnevezése</t>
  </si>
  <si>
    <t>Összes kiadás</t>
  </si>
  <si>
    <t>Sorsz.</t>
  </si>
  <si>
    <t>I.2.</t>
  </si>
  <si>
    <t>Létszám (fő)</t>
  </si>
  <si>
    <t>Kötelező feladatok</t>
  </si>
  <si>
    <t>Önként vállalt feladatok</t>
  </si>
  <si>
    <t>Kötelező feladatok összesen eredeti előirányzat</t>
  </si>
  <si>
    <t>Önként vállalt feladatok összesen eredeti előirányzat</t>
  </si>
  <si>
    <t>Szünidei étkeztetés eredeti előirányzat</t>
  </si>
  <si>
    <t>3. melléklet</t>
  </si>
  <si>
    <t>Személyi juttatások K1</t>
  </si>
  <si>
    <t>Dologi kiadások         K3</t>
  </si>
  <si>
    <t>Egyéb működési célú kiadások      K5</t>
  </si>
  <si>
    <t>Ellátottak pénzbeni juttatásai         K4</t>
  </si>
  <si>
    <t>Munkaadókat terh. jár. és szoc. hozzájár. adó K2</t>
  </si>
  <si>
    <t>Gyermekétkeztetés eredeti előirányzat</t>
  </si>
  <si>
    <t>Vendégétkeztetés eredeti előirányzat</t>
  </si>
  <si>
    <t>adatok Ft-ban</t>
  </si>
  <si>
    <t>Biharnagybajom Községi Önkormányzat</t>
  </si>
  <si>
    <t>Biharnagybajomi Polgármesteri Hivatal</t>
  </si>
  <si>
    <t>Biharnagybajomi Polgármesteri Hivatal összesen eredeti előirányzat</t>
  </si>
  <si>
    <t>Mosoly-Vár Óvoda</t>
  </si>
  <si>
    <t>Mosoly-Vár Óvoda összesen eredeti előirányzat</t>
  </si>
  <si>
    <t>Bajomi Biztos Pont Szociális Intézmény és Biztos Kezdet Gyerekház összesen eredeti előirányzat</t>
  </si>
  <si>
    <t>Bajomi Biztos Pont Szociális Intézmény és Biztos Kezdet Gyerekház</t>
  </si>
  <si>
    <t>Biztos Kezdet Gyerekház feladatok</t>
  </si>
  <si>
    <t>COFOG</t>
  </si>
  <si>
    <t>064010</t>
  </si>
  <si>
    <t>Zöldterület kezelés</t>
  </si>
  <si>
    <t>066010</t>
  </si>
  <si>
    <t>Utak fenntartása</t>
  </si>
  <si>
    <t>045160</t>
  </si>
  <si>
    <t>031030</t>
  </si>
  <si>
    <t>Köztemető fenntartása</t>
  </si>
  <si>
    <t>013320</t>
  </si>
  <si>
    <t>013350</t>
  </si>
  <si>
    <t>072111</t>
  </si>
  <si>
    <t>107060</t>
  </si>
  <si>
    <t>011130</t>
  </si>
  <si>
    <t>Önkormányzati vagyonnal való gazdálkodás</t>
  </si>
  <si>
    <t>Önkormányzatok elszámolása</t>
  </si>
  <si>
    <t>018010</t>
  </si>
  <si>
    <t>Önkormányzati igazgatás</t>
  </si>
  <si>
    <t>Város,község gazdálkodás</t>
  </si>
  <si>
    <t>066020</t>
  </si>
  <si>
    <t>Könyvtár</t>
  </si>
  <si>
    <t>082044</t>
  </si>
  <si>
    <t>Közművelődés</t>
  </si>
  <si>
    <t>082091</t>
  </si>
  <si>
    <t>Sport létesítmények működtetése</t>
  </si>
  <si>
    <t>Civil szervezetek támogatása</t>
  </si>
  <si>
    <t>084031</t>
  </si>
  <si>
    <t>041233</t>
  </si>
  <si>
    <t>091140</t>
  </si>
  <si>
    <t>091110</t>
  </si>
  <si>
    <t>Óvodai nevelés, ellátás működtetési feladatai</t>
  </si>
  <si>
    <t>Óvodai nevelés, ellátás szakmai feladatai</t>
  </si>
  <si>
    <t>104037</t>
  </si>
  <si>
    <t>096015,104035</t>
  </si>
  <si>
    <t>104042</t>
  </si>
  <si>
    <t>Család és gyermekjóléti szolgáltatások</t>
  </si>
  <si>
    <t>104044</t>
  </si>
  <si>
    <t>Biharnagybajom Községi Önkormányzata összesen eredeti előirányzat</t>
  </si>
  <si>
    <t>TÁMASZ részére pénzeszköz átadás szociális feladatra</t>
  </si>
  <si>
    <t>018030</t>
  </si>
  <si>
    <t>Biharnagybajomi Nonprofit Kft. részére pénzeszköz átadás</t>
  </si>
  <si>
    <t xml:space="preserve">BURSA HUNGARICA </t>
  </si>
  <si>
    <t>I.</t>
  </si>
  <si>
    <t>II.</t>
  </si>
  <si>
    <t>Államigazgatási feladatok</t>
  </si>
  <si>
    <t>Államigazgatási feladatok összesen eredeti előirányzat</t>
  </si>
  <si>
    <t>I.1</t>
  </si>
  <si>
    <t>062020</t>
  </si>
  <si>
    <t>TOP_PLUSZ-1.2.1-21-HB1-2022-00006 Élhető települések</t>
  </si>
  <si>
    <t>VP6-7.2.1.1-20 Helyi termékértékesítést szolgáló piac infrastrukturális- és eszközfejlesztése PIAC II. ütem</t>
  </si>
  <si>
    <t>BIHARNAGYBAJOM KÖZSÉGI ÖNKORMÁNYZAT ÉS INTÉZMÉNYEI EREDETI ELŐIRÁNYZAT MINDÖSSZESEN</t>
  </si>
  <si>
    <t>Eredeti ei.</t>
  </si>
  <si>
    <t>Módosított ei.</t>
  </si>
  <si>
    <t>Teljesítés</t>
  </si>
  <si>
    <t>Teljesítés %</t>
  </si>
  <si>
    <t>3</t>
  </si>
  <si>
    <r>
      <t xml:space="preserve">Önkormányzati Hivatal </t>
    </r>
    <r>
      <rPr>
        <sz val="12"/>
        <color indexed="8"/>
        <rFont val="Times New Roman"/>
        <family val="1"/>
        <charset val="238"/>
      </rPr>
      <t>eredeti előirányzat</t>
    </r>
  </si>
  <si>
    <r>
      <t xml:space="preserve">Államigazgatási feladatok </t>
    </r>
    <r>
      <rPr>
        <sz val="12"/>
        <color indexed="8"/>
        <rFont val="Times New Roman"/>
        <family val="1"/>
        <charset val="238"/>
      </rPr>
      <t>eredeti előirányzat</t>
    </r>
  </si>
  <si>
    <t xml:space="preserve">Kötelező feladatok összesen </t>
  </si>
  <si>
    <t xml:space="preserve">Általános tartalék </t>
  </si>
  <si>
    <t xml:space="preserve">Ebrendészet </t>
  </si>
  <si>
    <r>
      <t>Önkormányzat továbbszámlázott kiadásai</t>
    </r>
    <r>
      <rPr>
        <sz val="12"/>
        <color indexed="8"/>
        <rFont val="Times New Roman"/>
        <family val="1"/>
        <charset val="238"/>
      </rPr>
      <t xml:space="preserve"> </t>
    </r>
  </si>
  <si>
    <r>
      <t>Képviselő-testület működése</t>
    </r>
    <r>
      <rPr>
        <sz val="12"/>
        <color indexed="8"/>
        <rFont val="Times New Roman"/>
        <family val="1"/>
        <charset val="238"/>
      </rPr>
      <t xml:space="preserve"> </t>
    </r>
  </si>
  <si>
    <t xml:space="preserve">Pénzbeli és természetbeni szociális ellátások (7. melléklet)  </t>
  </si>
  <si>
    <t xml:space="preserve">Házi és gyermekorvosi rendelő kiadásai </t>
  </si>
  <si>
    <r>
      <t>Közvilágítás</t>
    </r>
    <r>
      <rPr>
        <sz val="12"/>
        <color indexed="8"/>
        <rFont val="Times New Roman"/>
        <family val="1"/>
        <charset val="238"/>
      </rPr>
      <t xml:space="preserve"> </t>
    </r>
  </si>
  <si>
    <t>Mezei őrszolgálat</t>
  </si>
  <si>
    <t>Biharnagybajom Községi Önkormányzat és intézményei 2025. évi működési kiadásai</t>
  </si>
  <si>
    <t>2025. évi hosszabb időtartamú közfoglalkoztatás eredeti előirányzat</t>
  </si>
  <si>
    <t>2025. évi szociális célú közfoglalkoztatás eredeti előirányzat</t>
  </si>
  <si>
    <t>Települési önkormányzatok szociális célú tüzelőanyag vásárlásához kapcsolódó támogatása 2025</t>
  </si>
  <si>
    <t>SVÁJCI ALAP támogatás (SM10-MIN-1-039)</t>
  </si>
  <si>
    <t>107080</t>
  </si>
  <si>
    <t>2025. évi közfoglalkoztatás eredeti előirányzat</t>
  </si>
  <si>
    <t>011130, 016010</t>
  </si>
  <si>
    <t>011130, 013350</t>
  </si>
  <si>
    <t>049010, 900090</t>
  </si>
  <si>
    <t>Deák Ferenc utca útalap építése</t>
  </si>
  <si>
    <t>045120</t>
  </si>
  <si>
    <t>Diákmunka program megvalósítása</t>
  </si>
  <si>
    <t>2025. évi költségvetési beszámoló</t>
  </si>
  <si>
    <t>081030</t>
  </si>
  <si>
    <t xml:space="preserve">Közvilágítás </t>
  </si>
  <si>
    <t xml:space="preserve">Képviselő-testület működése </t>
  </si>
  <si>
    <t xml:space="preserve">Önkormányzat továbbszámlázott kiadásai </t>
  </si>
  <si>
    <t>Előirányzat</t>
  </si>
  <si>
    <t>Sorcímkék</t>
  </si>
  <si>
    <t>Végösszeg</t>
  </si>
  <si>
    <t>Összeg / Előirányzat</t>
  </si>
  <si>
    <t>Összeg / Teljesítés</t>
  </si>
  <si>
    <t>Önkormányzati Hivatal eredeti előirányzat</t>
  </si>
  <si>
    <t>Államigazgatási feladatok eredeti előirányzat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</si>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</sst>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#,##0_ ;\-#,##0\ "/>
    <numFmt numFmtId="167" formatCode="#,##0.0_ ;\-#,##0.0\ "/>
  </numFmts>
  <fonts count="11" x14ac:knownFonts="1">
    <font>
      <sz val="10"/>
      <name val="Arial CE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 CE"/>
      <charset val="238"/>
    </font>
    <font>
      <b/>
      <sz val="12"/>
      <color theme="1"/>
      <name val="Arial CE"/>
      <charset val="238"/>
    </font>
    <font>
      <b/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64" fontId="8" fillId="0" borderId="1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3" fontId="8" fillId="0" borderId="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/>
    </xf>
    <xf numFmtId="10" fontId="3" fillId="0" borderId="0" xfId="2" applyNumberFormat="1" applyFont="1" applyAlignment="1">
      <alignment vertical="center"/>
    </xf>
    <xf numFmtId="10" fontId="3" fillId="0" borderId="1" xfId="2" applyNumberFormat="1" applyFont="1" applyBorder="1" applyAlignment="1">
      <alignment horizontal="center" vertical="center"/>
    </xf>
    <xf numFmtId="10" fontId="3" fillId="0" borderId="1" xfId="2" applyNumberFormat="1" applyFont="1" applyBorder="1" applyAlignment="1">
      <alignment horizontal="right" vertical="center"/>
    </xf>
    <xf numFmtId="10" fontId="2" fillId="0" borderId="1" xfId="2" applyNumberFormat="1" applyFont="1" applyBorder="1" applyAlignment="1">
      <alignment horizontal="right" vertical="center"/>
    </xf>
    <xf numFmtId="10" fontId="8" fillId="0" borderId="1" xfId="2" applyNumberFormat="1" applyFont="1" applyBorder="1" applyAlignment="1">
      <alignment horizontal="right" vertical="center"/>
    </xf>
    <xf numFmtId="10" fontId="3" fillId="2" borderId="1" xfId="2" applyNumberFormat="1" applyFont="1" applyFill="1" applyBorder="1" applyAlignment="1">
      <alignment horizontal="right" vertical="center"/>
    </xf>
    <xf numFmtId="1" fontId="3" fillId="0" borderId="1" xfId="2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horizontal="right" vertical="center"/>
    </xf>
    <xf numFmtId="167" fontId="8" fillId="0" borderId="1" xfId="1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10" fontId="3" fillId="4" borderId="1" xfId="2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1" fontId="3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0" fontId="3" fillId="0" borderId="4" xfId="2" applyNumberFormat="1" applyFont="1" applyBorder="1" applyAlignment="1">
      <alignment horizontal="center" vertical="center" wrapText="1"/>
    </xf>
    <xf numFmtId="10" fontId="3" fillId="0" borderId="5" xfId="2" applyNumberFormat="1" applyFont="1" applyBorder="1" applyAlignment="1">
      <alignment horizontal="center" vertical="center" wrapText="1"/>
    </xf>
    <xf numFmtId="10" fontId="3" fillId="0" borderId="6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4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pivotCacheDefinition" Target="pivotCache/pivotCacheDefinition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[3. melléklet 2025_1v_kész_20251231_beszámoló.xlsx]Munka4!Kimutatás6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Az</a:t>
            </a:r>
            <a:r>
              <a:rPr lang="hu-HU" baseline="0"/>
              <a:t> önkormányzati kötelező feladatok alakulása</a:t>
            </a:r>
            <a:endParaRPr lang="hu-H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Munka4!$B$3</c:f>
              <c:strCache>
                <c:ptCount val="1"/>
                <c:pt idx="0">
                  <c:v>Összeg / 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Munka4!$A$4:$A$25</c:f>
              <c:strCache>
                <c:ptCount val="21"/>
                <c:pt idx="0">
                  <c:v>2025. évi hosszabb időtartamú közfoglalkoztatás eredeti előirányzat</c:v>
                </c:pt>
                <c:pt idx="1">
                  <c:v>2025. évi szociális célú közfoglalkoztatás eredeti előirányzat</c:v>
                </c:pt>
                <c:pt idx="2">
                  <c:v>Általános tartalék </c:v>
                </c:pt>
                <c:pt idx="3">
                  <c:v>Biharnagybajomi Nonprofit Kft. részére pénzeszköz átadás</c:v>
                </c:pt>
                <c:pt idx="4">
                  <c:v>Ebrendészet </c:v>
                </c:pt>
                <c:pt idx="5">
                  <c:v>Házi és gyermekorvosi rendelő kiadásai </c:v>
                </c:pt>
                <c:pt idx="6">
                  <c:v>Képviselő-testület működése </c:v>
                </c:pt>
                <c:pt idx="7">
                  <c:v>Könyvtár</c:v>
                </c:pt>
                <c:pt idx="8">
                  <c:v>Közművelődés</c:v>
                </c:pt>
                <c:pt idx="9">
                  <c:v>Köztemető fenntartása</c:v>
                </c:pt>
                <c:pt idx="10">
                  <c:v>Közvilágítás </c:v>
                </c:pt>
                <c:pt idx="11">
                  <c:v>Önkormányzat továbbszámlázott kiadásai </c:v>
                </c:pt>
                <c:pt idx="12">
                  <c:v>Önkormányzati igazgatás</c:v>
                </c:pt>
                <c:pt idx="13">
                  <c:v>Önkormányzati vagyonnal való gazdálkodás</c:v>
                </c:pt>
                <c:pt idx="14">
                  <c:v>Önkormányzatok elszámolása</c:v>
                </c:pt>
                <c:pt idx="15">
                  <c:v>Pénzbeli és természetbeni szociális ellátások (7. melléklet)  </c:v>
                </c:pt>
                <c:pt idx="16">
                  <c:v>Sport létesítmények működtetése</c:v>
                </c:pt>
                <c:pt idx="17">
                  <c:v>TÁMASZ részére pénzeszköz átadás szociális feladatra</c:v>
                </c:pt>
                <c:pt idx="18">
                  <c:v>Utak fenntartása</c:v>
                </c:pt>
                <c:pt idx="19">
                  <c:v>Város,község gazdálkodás</c:v>
                </c:pt>
                <c:pt idx="20">
                  <c:v>Zöldterület kezelés</c:v>
                </c:pt>
              </c:strCache>
            </c:strRef>
          </c:cat>
          <c:val>
            <c:numRef>
              <c:f>Munka4!$B$4:$B$25</c:f>
              <c:numCache>
                <c:formatCode>#,##0</c:formatCode>
                <c:ptCount val="21"/>
                <c:pt idx="0">
                  <c:v>4990989</c:v>
                </c:pt>
                <c:pt idx="1">
                  <c:v>31385480</c:v>
                </c:pt>
                <c:pt idx="2">
                  <c:v>18238410</c:v>
                </c:pt>
                <c:pt idx="3">
                  <c:v>0</c:v>
                </c:pt>
                <c:pt idx="4">
                  <c:v>2951130</c:v>
                </c:pt>
                <c:pt idx="5">
                  <c:v>45135040</c:v>
                </c:pt>
                <c:pt idx="6">
                  <c:v>28843717</c:v>
                </c:pt>
                <c:pt idx="7">
                  <c:v>6813311</c:v>
                </c:pt>
                <c:pt idx="8">
                  <c:v>24017456</c:v>
                </c:pt>
                <c:pt idx="9">
                  <c:v>2000000</c:v>
                </c:pt>
                <c:pt idx="10">
                  <c:v>18809418</c:v>
                </c:pt>
                <c:pt idx="11">
                  <c:v>7050327</c:v>
                </c:pt>
                <c:pt idx="12">
                  <c:v>8789724</c:v>
                </c:pt>
                <c:pt idx="13">
                  <c:v>6618133</c:v>
                </c:pt>
                <c:pt idx="14">
                  <c:v>958114</c:v>
                </c:pt>
                <c:pt idx="15">
                  <c:v>13082671</c:v>
                </c:pt>
                <c:pt idx="16">
                  <c:v>500000</c:v>
                </c:pt>
                <c:pt idx="17">
                  <c:v>5800000</c:v>
                </c:pt>
                <c:pt idx="18">
                  <c:v>5760765</c:v>
                </c:pt>
                <c:pt idx="19">
                  <c:v>18988293</c:v>
                </c:pt>
                <c:pt idx="20">
                  <c:v>8000000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3-4CF4-B9B4-748AC7B870D5}"/>
            </c:ext>
          </c:extLst>
        </c:ser>
        <c:ser>
          <c:idx val="1"/>
          <c:order val="1"/>
          <c:tx>
            <c:strRef>
              <c:f>Munka4!$C$3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Munka4!$A$4:$A$25</c:f>
              <c:strCache>
                <c:ptCount val="21"/>
                <c:pt idx="0">
                  <c:v>2025. évi hosszabb időtartamú közfoglalkoztatás eredeti előirányzat</c:v>
                </c:pt>
                <c:pt idx="1">
                  <c:v>2025. évi szociális célú közfoglalkoztatás eredeti előirányzat</c:v>
                </c:pt>
                <c:pt idx="2">
                  <c:v>Általános tartalék </c:v>
                </c:pt>
                <c:pt idx="3">
                  <c:v>Biharnagybajomi Nonprofit Kft. részére pénzeszköz átadás</c:v>
                </c:pt>
                <c:pt idx="4">
                  <c:v>Ebrendészet </c:v>
                </c:pt>
                <c:pt idx="5">
                  <c:v>Házi és gyermekorvosi rendelő kiadásai </c:v>
                </c:pt>
                <c:pt idx="6">
                  <c:v>Képviselő-testület működése </c:v>
                </c:pt>
                <c:pt idx="7">
                  <c:v>Könyvtár</c:v>
                </c:pt>
                <c:pt idx="8">
                  <c:v>Közművelődés</c:v>
                </c:pt>
                <c:pt idx="9">
                  <c:v>Köztemető fenntartása</c:v>
                </c:pt>
                <c:pt idx="10">
                  <c:v>Közvilágítás </c:v>
                </c:pt>
                <c:pt idx="11">
                  <c:v>Önkormányzat továbbszámlázott kiadásai </c:v>
                </c:pt>
                <c:pt idx="12">
                  <c:v>Önkormányzati igazgatás</c:v>
                </c:pt>
                <c:pt idx="13">
                  <c:v>Önkormányzati vagyonnal való gazdálkodás</c:v>
                </c:pt>
                <c:pt idx="14">
                  <c:v>Önkormányzatok elszámolása</c:v>
                </c:pt>
                <c:pt idx="15">
                  <c:v>Pénzbeli és természetbeni szociális ellátások (7. melléklet)  </c:v>
                </c:pt>
                <c:pt idx="16">
                  <c:v>Sport létesítmények működtetése</c:v>
                </c:pt>
                <c:pt idx="17">
                  <c:v>TÁMASZ részére pénzeszköz átadás szociális feladatra</c:v>
                </c:pt>
                <c:pt idx="18">
                  <c:v>Utak fenntartása</c:v>
                </c:pt>
                <c:pt idx="19">
                  <c:v>Város,község gazdálkodás</c:v>
                </c:pt>
                <c:pt idx="20">
                  <c:v>Zöldterület kezelés</c:v>
                </c:pt>
              </c:strCache>
            </c:strRef>
          </c:cat>
          <c:val>
            <c:numRef>
              <c:f>Munka4!$C$4:$C$25</c:f>
              <c:numCache>
                <c:formatCode>#,##0</c:formatCode>
                <c:ptCount val="21"/>
                <c:pt idx="0">
                  <c:v>6754397</c:v>
                </c:pt>
                <c:pt idx="1">
                  <c:v>23224901</c:v>
                </c:pt>
                <c:pt idx="2">
                  <c:v>0</c:v>
                </c:pt>
                <c:pt idx="3">
                  <c:v>0</c:v>
                </c:pt>
                <c:pt idx="4">
                  <c:v>2212593</c:v>
                </c:pt>
                <c:pt idx="5">
                  <c:v>44827198</c:v>
                </c:pt>
                <c:pt idx="6">
                  <c:v>28606159</c:v>
                </c:pt>
                <c:pt idx="7">
                  <c:v>5739692</c:v>
                </c:pt>
                <c:pt idx="8">
                  <c:v>22276179</c:v>
                </c:pt>
                <c:pt idx="9">
                  <c:v>2000000</c:v>
                </c:pt>
                <c:pt idx="10">
                  <c:v>18625728</c:v>
                </c:pt>
                <c:pt idx="11">
                  <c:v>7089323</c:v>
                </c:pt>
                <c:pt idx="12">
                  <c:v>5869718</c:v>
                </c:pt>
                <c:pt idx="13">
                  <c:v>6284546</c:v>
                </c:pt>
                <c:pt idx="14">
                  <c:v>958114</c:v>
                </c:pt>
                <c:pt idx="15">
                  <c:v>13023905</c:v>
                </c:pt>
                <c:pt idx="16">
                  <c:v>538916</c:v>
                </c:pt>
                <c:pt idx="17">
                  <c:v>5800000</c:v>
                </c:pt>
                <c:pt idx="18">
                  <c:v>4189421</c:v>
                </c:pt>
                <c:pt idx="19">
                  <c:v>14480652</c:v>
                </c:pt>
                <c:pt idx="20">
                  <c:v>7933333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B3-4CF4-B9B4-748AC7B87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3019616"/>
        <c:axId val="1983025856"/>
      </c:barChart>
      <c:catAx>
        <c:axId val="198301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83025856"/>
        <c:crosses val="autoZero"/>
        <c:auto val="1"/>
        <c:lblAlgn val="ctr"/>
        <c:lblOffset val="100"/>
        <c:noMultiLvlLbl val="0"/>
      </c:catAx>
      <c:valAx>
        <c:axId val="1983025856"/>
        <c:scaling>
          <c:orientation val="minMax"/>
          <c:max val="45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83019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[3. melléklet 2025_1v_kész_20251231_beszámoló.xlsx]Munka5!Kimutatás7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Az önkormányzati önként vállalt feladatok alakulása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Munka5!$B$3</c:f>
              <c:strCache>
                <c:ptCount val="1"/>
                <c:pt idx="0">
                  <c:v>Összeg / 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Munka5!$A$4:$A$14</c:f>
              <c:strCache>
                <c:ptCount val="10"/>
                <c:pt idx="0">
                  <c:v>BURSA HUNGARICA </c:v>
                </c:pt>
                <c:pt idx="1">
                  <c:v>Civil szervezetek támogatása</c:v>
                </c:pt>
                <c:pt idx="2">
                  <c:v>Deák Ferenc utca útalap építése</c:v>
                </c:pt>
                <c:pt idx="3">
                  <c:v>Diákmunka program megvalósítása</c:v>
                </c:pt>
                <c:pt idx="4">
                  <c:v>Mezei őrszolgálat</c:v>
                </c:pt>
                <c:pt idx="5">
                  <c:v>Pénzbeli és természetbeni szociális ellátások (7. melléklet)  </c:v>
                </c:pt>
                <c:pt idx="6">
                  <c:v>SVÁJCI ALAP támogatás (SM10-MIN-1-039)</c:v>
                </c:pt>
                <c:pt idx="7">
                  <c:v>Települési önkormányzatok szociális célú tüzelőanyag vásárlásához kapcsolódó támogatása 2025</c:v>
                </c:pt>
                <c:pt idx="8">
                  <c:v>TOP_PLUSZ-1.2.1-21-HB1-2022-00006 Élhető települések</c:v>
                </c:pt>
                <c:pt idx="9">
                  <c:v>VP6-7.2.1.1-20 Helyi termékértékesítést szolgáló piac infrastrukturális- és eszközfejlesztése PIAC II. ütem</c:v>
                </c:pt>
              </c:strCache>
            </c:strRef>
          </c:cat>
          <c:val>
            <c:numRef>
              <c:f>Munka5!$B$4:$B$14</c:f>
              <c:numCache>
                <c:formatCode>#,##0</c:formatCode>
                <c:ptCount val="10"/>
                <c:pt idx="0">
                  <c:v>900000</c:v>
                </c:pt>
                <c:pt idx="1">
                  <c:v>3997000</c:v>
                </c:pt>
                <c:pt idx="2">
                  <c:v>236755</c:v>
                </c:pt>
                <c:pt idx="3">
                  <c:v>2573580</c:v>
                </c:pt>
                <c:pt idx="4">
                  <c:v>5759600</c:v>
                </c:pt>
                <c:pt idx="5">
                  <c:v>22079823</c:v>
                </c:pt>
                <c:pt idx="6">
                  <c:v>14413544</c:v>
                </c:pt>
                <c:pt idx="7">
                  <c:v>7244080</c:v>
                </c:pt>
                <c:pt idx="8">
                  <c:v>2510690</c:v>
                </c:pt>
                <c:pt idx="9">
                  <c:v>302600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F-4FFA-96A2-F80AB7D95E96}"/>
            </c:ext>
          </c:extLst>
        </c:ser>
        <c:ser>
          <c:idx val="1"/>
          <c:order val="1"/>
          <c:tx>
            <c:strRef>
              <c:f>Munka5!$C$3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Munka5!$A$4:$A$14</c:f>
              <c:strCache>
                <c:ptCount val="10"/>
                <c:pt idx="0">
                  <c:v>BURSA HUNGARICA </c:v>
                </c:pt>
                <c:pt idx="1">
                  <c:v>Civil szervezetek támogatása</c:v>
                </c:pt>
                <c:pt idx="2">
                  <c:v>Deák Ferenc utca útalap építése</c:v>
                </c:pt>
                <c:pt idx="3">
                  <c:v>Diákmunka program megvalósítása</c:v>
                </c:pt>
                <c:pt idx="4">
                  <c:v>Mezei őrszolgálat</c:v>
                </c:pt>
                <c:pt idx="5">
                  <c:v>Pénzbeli és természetbeni szociális ellátások (7. melléklet)  </c:v>
                </c:pt>
                <c:pt idx="6">
                  <c:v>SVÁJCI ALAP támogatás (SM10-MIN-1-039)</c:v>
                </c:pt>
                <c:pt idx="7">
                  <c:v>Települési önkormányzatok szociális célú tüzelőanyag vásárlásához kapcsolódó támogatása 2025</c:v>
                </c:pt>
                <c:pt idx="8">
                  <c:v>TOP_PLUSZ-1.2.1-21-HB1-2022-00006 Élhető települések</c:v>
                </c:pt>
                <c:pt idx="9">
                  <c:v>VP6-7.2.1.1-20 Helyi termékértékesítést szolgáló piac infrastrukturális- és eszközfejlesztése PIAC II. ütem</c:v>
                </c:pt>
              </c:strCache>
            </c:strRef>
          </c:cat>
          <c:val>
            <c:numRef>
              <c:f>Munka5!$C$4:$C$14</c:f>
              <c:numCache>
                <c:formatCode>#,##0</c:formatCode>
                <c:ptCount val="10"/>
                <c:pt idx="0">
                  <c:v>875000</c:v>
                </c:pt>
                <c:pt idx="1">
                  <c:v>2686433</c:v>
                </c:pt>
                <c:pt idx="2">
                  <c:v>234155</c:v>
                </c:pt>
                <c:pt idx="3">
                  <c:v>2908150</c:v>
                </c:pt>
                <c:pt idx="4">
                  <c:v>5702903</c:v>
                </c:pt>
                <c:pt idx="5">
                  <c:v>19037477</c:v>
                </c:pt>
                <c:pt idx="6">
                  <c:v>5412910</c:v>
                </c:pt>
                <c:pt idx="7">
                  <c:v>7244080</c:v>
                </c:pt>
                <c:pt idx="8">
                  <c:v>2490430</c:v>
                </c:pt>
                <c:pt idx="9">
                  <c:v>302600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F-4FFA-96A2-F80AB7D95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7113584"/>
        <c:axId val="2047106384"/>
      </c:barChart>
      <c:catAx>
        <c:axId val="204711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106384"/>
        <c:crosses val="autoZero"/>
        <c:auto val="1"/>
        <c:lblAlgn val="ctr"/>
        <c:lblOffset val="100"/>
        <c:noMultiLvlLbl val="0"/>
      </c:catAx>
      <c:valAx>
        <c:axId val="204710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11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[3. melléklet 2025_1v_kész_20251231_beszámoló.xlsx]Munka8!Kimutatás10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 polgármesteri hivatal működési</a:t>
            </a:r>
            <a:r>
              <a:rPr lang="hu-HU" baseline="0"/>
              <a:t> kiadásai</a:t>
            </a:r>
            <a:endParaRPr lang="hu-H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Munka8!$B$3</c:f>
              <c:strCache>
                <c:ptCount val="1"/>
                <c:pt idx="0">
                  <c:v>Összeg / 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Munka8!$A$4:$A$10</c:f>
              <c:strCache>
                <c:ptCount val="6"/>
                <c:pt idx="0">
                  <c:v>2025. évi közfoglalkoztatás eredeti előirányzat</c:v>
                </c:pt>
                <c:pt idx="1">
                  <c:v>Államigazgatási feladatok eredeti előirányzat</c:v>
                </c:pt>
                <c:pt idx="2">
                  <c:v>Gyermekétkeztetés eredeti előirányzat</c:v>
                </c:pt>
                <c:pt idx="3">
                  <c:v>Önkormányzati Hivatal eredeti előirányzat</c:v>
                </c:pt>
                <c:pt idx="4">
                  <c:v>Szünidei étkeztetés eredeti előirányzat</c:v>
                </c:pt>
                <c:pt idx="5">
                  <c:v>Vendégétkeztetés eredeti előirányzat</c:v>
                </c:pt>
              </c:strCache>
            </c:strRef>
          </c:cat>
          <c:val>
            <c:numRef>
              <c:f>Munka8!$B$4:$B$10</c:f>
              <c:numCache>
                <c:formatCode>#,##0</c:formatCode>
                <c:ptCount val="6"/>
                <c:pt idx="0">
                  <c:v>13756583</c:v>
                </c:pt>
                <c:pt idx="1">
                  <c:v>18537476</c:v>
                </c:pt>
                <c:pt idx="2">
                  <c:v>79088605</c:v>
                </c:pt>
                <c:pt idx="3">
                  <c:v>75088446</c:v>
                </c:pt>
                <c:pt idx="4">
                  <c:v>4351387</c:v>
                </c:pt>
                <c:pt idx="5">
                  <c:v>37132026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9-4D92-8D20-5B146310F769}"/>
            </c:ext>
          </c:extLst>
        </c:ser>
        <c:ser>
          <c:idx val="1"/>
          <c:order val="1"/>
          <c:tx>
            <c:strRef>
              <c:f>Munka8!$C$3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Munka8!$A$4:$A$10</c:f>
              <c:strCache>
                <c:ptCount val="6"/>
                <c:pt idx="0">
                  <c:v>2025. évi közfoglalkoztatás eredeti előirányzat</c:v>
                </c:pt>
                <c:pt idx="1">
                  <c:v>Államigazgatási feladatok eredeti előirányzat</c:v>
                </c:pt>
                <c:pt idx="2">
                  <c:v>Gyermekétkeztetés eredeti előirányzat</c:v>
                </c:pt>
                <c:pt idx="3">
                  <c:v>Önkormányzati Hivatal eredeti előirányzat</c:v>
                </c:pt>
                <c:pt idx="4">
                  <c:v>Szünidei étkeztetés eredeti előirányzat</c:v>
                </c:pt>
                <c:pt idx="5">
                  <c:v>Vendégétkeztetés eredeti előirányzat</c:v>
                </c:pt>
              </c:strCache>
            </c:strRef>
          </c:cat>
          <c:val>
            <c:numRef>
              <c:f>Munka8!$C$4:$C$10</c:f>
              <c:numCache>
                <c:formatCode>#,##0</c:formatCode>
                <c:ptCount val="6"/>
                <c:pt idx="0">
                  <c:v>12611861</c:v>
                </c:pt>
                <c:pt idx="1">
                  <c:v>18762137</c:v>
                </c:pt>
                <c:pt idx="2">
                  <c:v>72103257</c:v>
                </c:pt>
                <c:pt idx="3">
                  <c:v>77104640</c:v>
                </c:pt>
                <c:pt idx="4">
                  <c:v>4351387</c:v>
                </c:pt>
                <c:pt idx="5">
                  <c:v>40635343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79-4D92-8D20-5B146310F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7097744"/>
        <c:axId val="2047098224"/>
      </c:barChart>
      <c:catAx>
        <c:axId val="204709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098224"/>
        <c:crosses val="autoZero"/>
        <c:auto val="1"/>
        <c:lblAlgn val="ctr"/>
        <c:lblOffset val="100"/>
        <c:noMultiLvlLbl val="0"/>
      </c:catAx>
      <c:valAx>
        <c:axId val="2047098224"/>
        <c:scaling>
          <c:orientation val="minMax"/>
          <c:max val="8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09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[3. melléklet 2025_1v_kész_20251231_beszámoló.xlsx]Munka9!Kimutatás11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Az óvoda működési kiadásai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Munka9!$B$3</c:f>
              <c:strCache>
                <c:ptCount val="1"/>
                <c:pt idx="0">
                  <c:v>Összeg / 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Munka9!$A$4:$A$7</c:f>
              <c:strCache>
                <c:ptCount val="3"/>
                <c:pt idx="0">
                  <c:v>2025. évi közfoglalkoztatás eredeti előirányzat</c:v>
                </c:pt>
                <c:pt idx="1">
                  <c:v>Óvodai nevelés, ellátás működtetési feladatai</c:v>
                </c:pt>
                <c:pt idx="2">
                  <c:v>Óvodai nevelés, ellátás szakmai feladatai</c:v>
                </c:pt>
              </c:strCache>
            </c:strRef>
          </c:cat>
          <c:val>
            <c:numRef>
              <c:f>Munka9!$B$4:$B$7</c:f>
              <c:numCache>
                <c:formatCode>#,##0</c:formatCode>
                <c:ptCount val="3"/>
                <c:pt idx="0">
                  <c:v>4102926</c:v>
                </c:pt>
                <c:pt idx="1">
                  <c:v>17929098</c:v>
                </c:pt>
                <c:pt idx="2">
                  <c:v>159889010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1-492F-8E56-67E6FAFA259A}"/>
            </c:ext>
          </c:extLst>
        </c:ser>
        <c:ser>
          <c:idx val="1"/>
          <c:order val="1"/>
          <c:tx>
            <c:strRef>
              <c:f>Munka9!$C$3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Munka9!$A$4:$A$7</c:f>
              <c:strCache>
                <c:ptCount val="3"/>
                <c:pt idx="0">
                  <c:v>2025. évi közfoglalkoztatás eredeti előirányzat</c:v>
                </c:pt>
                <c:pt idx="1">
                  <c:v>Óvodai nevelés, ellátás működtetési feladatai</c:v>
                </c:pt>
                <c:pt idx="2">
                  <c:v>Óvodai nevelés, ellátás szakmai feladatai</c:v>
                </c:pt>
              </c:strCache>
            </c:strRef>
          </c:cat>
          <c:val>
            <c:numRef>
              <c:f>Munka9!$C$4:$C$7</c:f>
              <c:numCache>
                <c:formatCode>#,##0</c:formatCode>
                <c:ptCount val="3"/>
                <c:pt idx="0">
                  <c:v>3623942</c:v>
                </c:pt>
                <c:pt idx="1">
                  <c:v>18668269</c:v>
                </c:pt>
                <c:pt idx="2">
                  <c:v>159394837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F1-492F-8E56-67E6FAFA2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1021632"/>
        <c:axId val="1681035072"/>
      </c:barChart>
      <c:catAx>
        <c:axId val="168102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681035072"/>
        <c:crosses val="autoZero"/>
        <c:auto val="1"/>
        <c:lblAlgn val="ctr"/>
        <c:lblOffset val="100"/>
        <c:noMultiLvlLbl val="0"/>
      </c:catAx>
      <c:valAx>
        <c:axId val="1681035072"/>
        <c:scaling>
          <c:orientation val="minMax"/>
          <c:max val="16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68102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[3. melléklet 2025_1v_kész_20251231_beszámoló.xlsx]Munka10!Kimutatás12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 szociális intézmény működési kiadásai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Munka10!$B$3</c:f>
              <c:strCache>
                <c:ptCount val="1"/>
                <c:pt idx="0">
                  <c:v>Összeg / 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Munka10!$A$4:$A$7</c:f>
              <c:strCache>
                <c:ptCount val="3"/>
                <c:pt idx="0">
                  <c:v>2025. évi közfoglalkoztatás eredeti előirányzat</c:v>
                </c:pt>
                <c:pt idx="1">
                  <c:v>Biztos Kezdet Gyerekház feladatok</c:v>
                </c:pt>
                <c:pt idx="2">
                  <c:v>Család és gyermekjóléti szolgáltatások</c:v>
                </c:pt>
              </c:strCache>
            </c:strRef>
          </c:cat>
          <c:val>
            <c:numRef>
              <c:f>Munka10!$B$4:$B$7</c:f>
              <c:numCache>
                <c:formatCode>#,##0</c:formatCode>
                <c:ptCount val="3"/>
                <c:pt idx="0">
                  <c:v>1726581</c:v>
                </c:pt>
                <c:pt idx="1">
                  <c:v>11504840</c:v>
                </c:pt>
                <c:pt idx="2">
                  <c:v>20682936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B-45A0-82D7-490DF0A33370}"/>
            </c:ext>
          </c:extLst>
        </c:ser>
        <c:ser>
          <c:idx val="1"/>
          <c:order val="1"/>
          <c:tx>
            <c:strRef>
              <c:f>Munka10!$C$3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Munka10!$A$4:$A$7</c:f>
              <c:strCache>
                <c:ptCount val="3"/>
                <c:pt idx="0">
                  <c:v>2025. évi közfoglalkoztatás eredeti előirányzat</c:v>
                </c:pt>
                <c:pt idx="1">
                  <c:v>Biztos Kezdet Gyerekház feladatok</c:v>
                </c:pt>
                <c:pt idx="2">
                  <c:v>Család és gyermekjóléti szolgáltatások</c:v>
                </c:pt>
              </c:strCache>
            </c:strRef>
          </c:cat>
          <c:val>
            <c:numRef>
              <c:f>Munka10!$C$4:$C$7</c:f>
              <c:numCache>
                <c:formatCode>#,##0</c:formatCode>
                <c:ptCount val="3"/>
                <c:pt idx="0">
                  <c:v>1845424</c:v>
                </c:pt>
                <c:pt idx="1">
                  <c:v>12062102</c:v>
                </c:pt>
                <c:pt idx="2">
                  <c:v>19739360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9B-45A0-82D7-490DF0A33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7109744"/>
        <c:axId val="2047091504"/>
      </c:barChart>
      <c:catAx>
        <c:axId val="204710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091504"/>
        <c:crosses val="autoZero"/>
        <c:auto val="1"/>
        <c:lblAlgn val="ctr"/>
        <c:lblOffset val="100"/>
        <c:noMultiLvlLbl val="0"/>
      </c:catAx>
      <c:valAx>
        <c:axId val="204709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10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3486150</xdr:colOff>
      <xdr:row>1</xdr:row>
      <xdr:rowOff>19049</xdr:rowOff>
    </xdr:from>
    <xdr:to>
      <xdr:col>11</xdr:col>
      <xdr:colOff>609599</xdr:colOff>
      <xdr:row>23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41A26CD-A04A-064D-FE07-DC7B0C4D6E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2600325</xdr:colOff>
      <xdr:row>2</xdr:row>
      <xdr:rowOff>85726</xdr:rowOff>
    </xdr:from>
    <xdr:to>
      <xdr:col>2</xdr:col>
      <xdr:colOff>1076325</xdr:colOff>
      <xdr:row>24</xdr:row>
      <xdr:rowOff>133350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1E7195C-1234-8ADF-6ACE-B3D73A3BE4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3</xdr:row>
      <xdr:rowOff>114300</xdr:rowOff>
    </xdr:from>
    <xdr:to>
      <xdr:col>5</xdr:col>
      <xdr:colOff>581025</xdr:colOff>
      <xdr:row>25</xdr:row>
      <xdr:rowOff>152400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A154C-D610-53D7-8307-50DAEDFDB5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942974</xdr:colOff>
      <xdr:row>2</xdr:row>
      <xdr:rowOff>38100</xdr:rowOff>
    </xdr:from>
    <xdr:to>
      <xdr:col>14</xdr:col>
      <xdr:colOff>257175</xdr:colOff>
      <xdr:row>21</xdr:row>
      <xdr:rowOff>85725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DF83B70-CFDF-6890-E60A-7FE9556891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</xdr:row>
      <xdr:rowOff>38099</xdr:rowOff>
    </xdr:from>
    <xdr:to>
      <xdr:col>11</xdr:col>
      <xdr:colOff>542925</xdr:colOff>
      <xdr:row>22</xdr:row>
      <xdr:rowOff>38099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98B5417-24BC-90B3-6166-5F9821F08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3.%20mell&#233;klet%202025_1v_k&#233;sz_20250930.xlsx" TargetMode="External"/><Relationship Id="rId1" Type="http://schemas.openxmlformats.org/officeDocument/2006/relationships/externalLinkPath" Target="/K&#214;LTS&#201;GVET&#201;S/2025/2%20m&#243;dos&#237;t&#225;s/3.%20mell&#233;klet%202025_1v_k&#233;sz_2025093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3.%20mell&#233;klet%202025_1v_k&#233;sz_20251231.xlsx" TargetMode="External"/><Relationship Id="rId1" Type="http://schemas.openxmlformats.org/officeDocument/2006/relationships/externalLinkPath" Target="/K&#214;LTS&#201;GVET&#201;S/2025/3%20m&#243;dos&#237;t&#225;s/3.%20mell&#233;klet%202025_1v_k&#233;sz_2025123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7.%20mell&#233;klet%202025_1v_k&#233;sz_20251231_besz&#225;mol&#243;.xlsx" TargetMode="External"/><Relationship Id="rId1" Type="http://schemas.openxmlformats.org/officeDocument/2006/relationships/externalLinkPath" Target="7.%20mell&#233;klet%202025_1v_k&#233;sz_20251231_besz&#225;mol&#24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4">
          <cell r="E14">
            <v>14819418</v>
          </cell>
          <cell r="H14">
            <v>14819418</v>
          </cell>
        </row>
        <row r="20">
          <cell r="J20">
            <v>8000000</v>
          </cell>
        </row>
        <row r="26">
          <cell r="F26">
            <v>6741335</v>
          </cell>
          <cell r="G26">
            <v>883040</v>
          </cell>
          <cell r="H26">
            <v>945957</v>
          </cell>
          <cell r="J26">
            <v>1083333</v>
          </cell>
        </row>
        <row r="32">
          <cell r="J32">
            <v>2000000</v>
          </cell>
        </row>
        <row r="38">
          <cell r="J38">
            <v>0</v>
          </cell>
        </row>
        <row r="44">
          <cell r="F44">
            <v>8208000</v>
          </cell>
          <cell r="G44">
            <v>1067040</v>
          </cell>
          <cell r="H44">
            <v>33730000</v>
          </cell>
        </row>
        <row r="50">
          <cell r="H50">
            <v>1006816</v>
          </cell>
          <cell r="I50">
            <v>13742500</v>
          </cell>
        </row>
        <row r="56">
          <cell r="F56">
            <v>24248832</v>
          </cell>
          <cell r="G56">
            <v>3152348</v>
          </cell>
        </row>
        <row r="62">
          <cell r="H62">
            <v>2618133</v>
          </cell>
        </row>
        <row r="68">
          <cell r="H68">
            <v>10550327</v>
          </cell>
        </row>
        <row r="74">
          <cell r="F74">
            <v>848400</v>
          </cell>
          <cell r="G74">
            <v>55146</v>
          </cell>
          <cell r="H74">
            <v>0</v>
          </cell>
        </row>
        <row r="80">
          <cell r="F80">
            <v>25092540</v>
          </cell>
          <cell r="G80">
            <v>1631014</v>
          </cell>
          <cell r="H80">
            <v>3488273</v>
          </cell>
        </row>
        <row r="86">
          <cell r="J86">
            <v>0</v>
          </cell>
        </row>
        <row r="92">
          <cell r="H92">
            <v>6108278</v>
          </cell>
          <cell r="J92">
            <v>0</v>
          </cell>
        </row>
        <row r="98">
          <cell r="F98">
            <v>0</v>
          </cell>
          <cell r="G98">
            <v>0</v>
          </cell>
          <cell r="H98">
            <v>4921769</v>
          </cell>
          <cell r="J98">
            <v>3000000</v>
          </cell>
        </row>
        <row r="104">
          <cell r="F104">
            <v>5242640</v>
          </cell>
          <cell r="G104">
            <v>711543</v>
          </cell>
        </row>
        <row r="110">
          <cell r="F110">
            <v>2566670</v>
          </cell>
          <cell r="G110">
            <v>351120</v>
          </cell>
          <cell r="H110">
            <v>9500000</v>
          </cell>
        </row>
        <row r="116">
          <cell r="H116">
            <v>2331130</v>
          </cell>
        </row>
        <row r="122">
          <cell r="J122">
            <v>1000000</v>
          </cell>
        </row>
        <row r="128">
          <cell r="J128">
            <v>1000000</v>
          </cell>
        </row>
        <row r="134">
          <cell r="H134">
            <v>1900000</v>
          </cell>
        </row>
        <row r="147">
          <cell r="F147">
            <v>4520000</v>
          </cell>
          <cell r="G147">
            <v>617600</v>
          </cell>
          <cell r="H147">
            <v>20000</v>
          </cell>
        </row>
        <row r="153">
          <cell r="H153">
            <v>8800000</v>
          </cell>
          <cell r="I153">
            <v>13200000</v>
          </cell>
          <cell r="J153">
            <v>3021698</v>
          </cell>
        </row>
        <row r="159">
          <cell r="H159">
            <v>997000</v>
          </cell>
          <cell r="J159">
            <v>3000000</v>
          </cell>
        </row>
        <row r="165">
          <cell r="J165">
            <v>900000</v>
          </cell>
        </row>
        <row r="171">
          <cell r="H171">
            <v>0</v>
          </cell>
        </row>
        <row r="177">
          <cell r="H177">
            <v>0</v>
          </cell>
        </row>
        <row r="183">
          <cell r="H183">
            <v>0</v>
          </cell>
        </row>
        <row r="189">
          <cell r="F189">
            <v>0</v>
          </cell>
          <cell r="G189">
            <v>0</v>
          </cell>
          <cell r="H189">
            <v>0</v>
          </cell>
        </row>
        <row r="221">
          <cell r="F221">
            <v>56701645</v>
          </cell>
          <cell r="G221">
            <v>7704385</v>
          </cell>
          <cell r="H221">
            <v>7718298</v>
          </cell>
        </row>
        <row r="227">
          <cell r="F227">
            <v>3393600</v>
          </cell>
          <cell r="G227">
            <v>220584</v>
          </cell>
          <cell r="H227">
            <v>0</v>
          </cell>
        </row>
        <row r="233">
          <cell r="F233">
            <v>23000286</v>
          </cell>
          <cell r="G233">
            <v>2990037</v>
          </cell>
          <cell r="H233">
            <v>45770090</v>
          </cell>
        </row>
        <row r="239">
          <cell r="F239">
            <v>0</v>
          </cell>
          <cell r="G239">
            <v>0</v>
          </cell>
          <cell r="H239">
            <v>3691136</v>
          </cell>
        </row>
        <row r="245">
          <cell r="F245">
            <v>9044714</v>
          </cell>
          <cell r="G245">
            <v>1175813</v>
          </cell>
          <cell r="H245">
            <v>24361499</v>
          </cell>
        </row>
        <row r="258">
          <cell r="F258">
            <v>13035655</v>
          </cell>
          <cell r="G258">
            <v>1750234</v>
          </cell>
          <cell r="H258">
            <v>1715177</v>
          </cell>
        </row>
        <row r="277">
          <cell r="F277">
            <v>131846862</v>
          </cell>
          <cell r="G277">
            <v>17210518</v>
          </cell>
          <cell r="H277">
            <v>714555</v>
          </cell>
        </row>
        <row r="283">
          <cell r="F283">
            <v>3465200</v>
          </cell>
          <cell r="G283">
            <v>450476</v>
          </cell>
          <cell r="H283">
            <v>16936457</v>
          </cell>
        </row>
        <row r="289">
          <cell r="F289">
            <v>848400</v>
          </cell>
          <cell r="G289">
            <v>55146</v>
          </cell>
          <cell r="H289">
            <v>0</v>
          </cell>
        </row>
        <row r="302">
          <cell r="F302">
            <v>12538933</v>
          </cell>
          <cell r="G302">
            <v>1630061</v>
          </cell>
          <cell r="H302">
            <v>3884088</v>
          </cell>
        </row>
        <row r="308">
          <cell r="F308">
            <v>8325600</v>
          </cell>
          <cell r="G308">
            <v>1082328</v>
          </cell>
          <cell r="H308">
            <v>2096912</v>
          </cell>
        </row>
        <row r="314">
          <cell r="F314">
            <v>424200</v>
          </cell>
          <cell r="G314">
            <v>27573</v>
          </cell>
          <cell r="H314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0">
          <cell r="H20">
            <v>18809418</v>
          </cell>
        </row>
        <row r="28">
          <cell r="J28">
            <v>8000000</v>
          </cell>
        </row>
        <row r="36">
          <cell r="F36">
            <v>3311335</v>
          </cell>
          <cell r="G36">
            <v>420140</v>
          </cell>
          <cell r="H36">
            <v>945957</v>
          </cell>
          <cell r="J36">
            <v>1083333</v>
          </cell>
        </row>
        <row r="44">
          <cell r="J44">
            <v>2000000</v>
          </cell>
        </row>
        <row r="60">
          <cell r="F60">
            <v>8308000</v>
          </cell>
          <cell r="G60">
            <v>1097040</v>
          </cell>
          <cell r="H60">
            <v>35730000</v>
          </cell>
          <cell r="I60">
            <v>0</v>
          </cell>
          <cell r="J60">
            <v>0</v>
          </cell>
        </row>
        <row r="68">
          <cell r="H68">
            <v>1006816</v>
          </cell>
          <cell r="I68">
            <v>12075855</v>
          </cell>
        </row>
        <row r="76">
          <cell r="F76">
            <v>25328953</v>
          </cell>
          <cell r="G76">
            <v>3514764</v>
          </cell>
        </row>
        <row r="84">
          <cell r="F84">
            <v>0</v>
          </cell>
          <cell r="G84">
            <v>0</v>
          </cell>
          <cell r="H84">
            <v>6618133</v>
          </cell>
          <cell r="I84">
            <v>0</v>
          </cell>
          <cell r="J84">
            <v>0</v>
          </cell>
        </row>
        <row r="92">
          <cell r="H92">
            <v>7050327</v>
          </cell>
        </row>
        <row r="100">
          <cell r="F100">
            <v>4338000</v>
          </cell>
          <cell r="G100">
            <v>281970</v>
          </cell>
          <cell r="H100">
            <v>371019</v>
          </cell>
        </row>
        <row r="108">
          <cell r="F108">
            <v>25092540</v>
          </cell>
          <cell r="G108">
            <v>1631014</v>
          </cell>
          <cell r="H108">
            <v>4661926</v>
          </cell>
        </row>
        <row r="116">
          <cell r="J116">
            <v>958114</v>
          </cell>
        </row>
        <row r="124">
          <cell r="H124">
            <v>8691701</v>
          </cell>
          <cell r="J124">
            <v>98023</v>
          </cell>
        </row>
        <row r="132">
          <cell r="F132">
            <v>3430000</v>
          </cell>
          <cell r="G132">
            <v>432900</v>
          </cell>
          <cell r="H132">
            <v>12110313</v>
          </cell>
          <cell r="J132">
            <v>3015080</v>
          </cell>
        </row>
        <row r="140">
          <cell r="F140">
            <v>6135578</v>
          </cell>
          <cell r="G140">
            <v>677733</v>
          </cell>
        </row>
        <row r="148">
          <cell r="F148">
            <v>5331746</v>
          </cell>
          <cell r="G148">
            <v>878580</v>
          </cell>
          <cell r="H148">
            <v>17807130</v>
          </cell>
        </row>
        <row r="156">
          <cell r="H156">
            <v>2951130</v>
          </cell>
        </row>
        <row r="164">
          <cell r="J164">
            <v>18238410</v>
          </cell>
        </row>
        <row r="172">
          <cell r="J172">
            <v>5800000</v>
          </cell>
        </row>
        <row r="180">
          <cell r="H180">
            <v>500000</v>
          </cell>
        </row>
        <row r="197">
          <cell r="F197">
            <v>5070000</v>
          </cell>
          <cell r="G197">
            <v>669600</v>
          </cell>
          <cell r="H197">
            <v>20000</v>
          </cell>
        </row>
        <row r="205">
          <cell r="F205">
            <v>0</v>
          </cell>
          <cell r="G205">
            <v>0</v>
          </cell>
          <cell r="H205">
            <v>6106647</v>
          </cell>
          <cell r="I205">
            <v>10714103</v>
          </cell>
          <cell r="J205">
            <v>5259073</v>
          </cell>
        </row>
        <row r="213">
          <cell r="F213">
            <v>0</v>
          </cell>
          <cell r="G213">
            <v>0</v>
          </cell>
          <cell r="H213">
            <v>997000</v>
          </cell>
          <cell r="I213">
            <v>0</v>
          </cell>
          <cell r="J213">
            <v>3000000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900000</v>
          </cell>
        </row>
        <row r="229">
          <cell r="F229">
            <v>0</v>
          </cell>
          <cell r="G229">
            <v>0</v>
          </cell>
          <cell r="H229">
            <v>2510690</v>
          </cell>
        </row>
        <row r="237">
          <cell r="F237">
            <v>0</v>
          </cell>
          <cell r="G237">
            <v>0</v>
          </cell>
          <cell r="H237">
            <v>302600</v>
          </cell>
        </row>
        <row r="245">
          <cell r="F245">
            <v>0</v>
          </cell>
          <cell r="G245">
            <v>0</v>
          </cell>
          <cell r="H245">
            <v>7244080</v>
          </cell>
        </row>
        <row r="253">
          <cell r="F253">
            <v>11299565</v>
          </cell>
          <cell r="G253">
            <v>1468943</v>
          </cell>
          <cell r="H253">
            <v>1645036</v>
          </cell>
        </row>
        <row r="261">
          <cell r="F261">
            <v>0</v>
          </cell>
          <cell r="G261">
            <v>0</v>
          </cell>
          <cell r="H261">
            <v>236755</v>
          </cell>
          <cell r="I261">
            <v>0</v>
          </cell>
          <cell r="J261">
            <v>0</v>
          </cell>
        </row>
        <row r="269">
          <cell r="F269">
            <v>2277505</v>
          </cell>
          <cell r="G269">
            <v>296075</v>
          </cell>
          <cell r="H269">
            <v>0</v>
          </cell>
        </row>
        <row r="295">
          <cell r="F295">
            <v>57186517</v>
          </cell>
          <cell r="G295">
            <v>7557723</v>
          </cell>
          <cell r="H295">
            <v>10344206</v>
          </cell>
        </row>
        <row r="303">
          <cell r="F303">
            <v>12931135</v>
          </cell>
          <cell r="G303">
            <v>825448</v>
          </cell>
          <cell r="H303">
            <v>0</v>
          </cell>
        </row>
        <row r="311">
          <cell r="F311">
            <v>23327005</v>
          </cell>
          <cell r="G311">
            <v>3040037</v>
          </cell>
          <cell r="H311">
            <v>52721563</v>
          </cell>
        </row>
        <row r="319">
          <cell r="F319">
            <v>0</v>
          </cell>
          <cell r="G319">
            <v>0</v>
          </cell>
          <cell r="H319">
            <v>4351387</v>
          </cell>
        </row>
        <row r="327">
          <cell r="F327">
            <v>9494714</v>
          </cell>
          <cell r="G327">
            <v>1175813</v>
          </cell>
          <cell r="H327">
            <v>26461499</v>
          </cell>
        </row>
        <row r="344">
          <cell r="F344">
            <v>14846376</v>
          </cell>
          <cell r="G344">
            <v>1975923</v>
          </cell>
          <cell r="H344">
            <v>1715177</v>
          </cell>
        </row>
        <row r="369">
          <cell r="F369">
            <v>138541360</v>
          </cell>
          <cell r="G369">
            <v>18080803</v>
          </cell>
          <cell r="H369">
            <v>3266847</v>
          </cell>
        </row>
        <row r="377">
          <cell r="F377">
            <v>3465200</v>
          </cell>
          <cell r="G377">
            <v>450476</v>
          </cell>
          <cell r="H377">
            <v>14013422</v>
          </cell>
        </row>
        <row r="385">
          <cell r="F385">
            <v>3818947</v>
          </cell>
          <cell r="G385">
            <v>283979</v>
          </cell>
          <cell r="H385">
            <v>0</v>
          </cell>
        </row>
        <row r="402">
          <cell r="F402">
            <v>14517393</v>
          </cell>
          <cell r="G402">
            <v>1962952</v>
          </cell>
          <cell r="H402">
            <v>4202591</v>
          </cell>
        </row>
        <row r="410">
          <cell r="F410">
            <v>8667730</v>
          </cell>
          <cell r="G410">
            <v>1176058</v>
          </cell>
          <cell r="H410">
            <v>1661052</v>
          </cell>
        </row>
        <row r="418">
          <cell r="F418">
            <v>1587400</v>
          </cell>
          <cell r="G418">
            <v>139181</v>
          </cell>
          <cell r="H418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9">
          <cell r="I19">
            <v>958050</v>
          </cell>
        </row>
        <row r="20">
          <cell r="I20">
            <v>12065855</v>
          </cell>
        </row>
        <row r="33">
          <cell r="I33">
            <v>3238404</v>
          </cell>
        </row>
        <row r="34">
          <cell r="I34">
            <v>10540000</v>
          </cell>
        </row>
        <row r="35">
          <cell r="I35">
            <v>5259073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573670254627" createdVersion="8" refreshedVersion="8" minRefreshableVersion="3" recordCount="21" xr:uid="{784328F5-7152-431F-83D9-DAC280D6A4F1}">
  <cacheSource type="worksheet">
    <worksheetSource ref="B1:D22" sheet="Munka2"/>
  </cacheSource>
  <cacheFields count="3">
    <cacheField name="Kötelező feladatok" numFmtId="0">
      <sharedItems count="21">
        <s v="Közvilágítás "/>
        <s v="Zöldterület kezelés"/>
        <s v="Utak fenntartása"/>
        <s v="Köztemető fenntartása"/>
        <s v="Biharnagybajomi Nonprofit Kft. részére pénzeszköz átadás"/>
        <s v="Házi és gyermekorvosi rendelő kiadásai "/>
        <s v="Pénzbeli és természetbeni szociális ellátások (7. melléklet)  "/>
        <s v="Képviselő-testület működése "/>
        <s v="Önkormányzati vagyonnal való gazdálkodás"/>
        <s v="Önkormányzat továbbszámlázott kiadásai "/>
        <s v="2025. évi hosszabb időtartamú közfoglalkoztatás eredeti előirányzat"/>
        <s v="2025. évi szociális célú közfoglalkoztatás eredeti előirányzat"/>
        <s v="Önkormányzatok elszámolása"/>
        <s v="Önkormányzati igazgatás"/>
        <s v="Város,község gazdálkodás"/>
        <s v="Könyvtár"/>
        <s v="Közművelődés"/>
        <s v="Ebrendészet "/>
        <s v="Általános tartalék "/>
        <s v="TÁMASZ részére pénzeszköz átadás szociális feladatra"/>
        <s v="Sport létesítmények működtetése"/>
      </sharedItems>
    </cacheField>
    <cacheField name="Előirányzat" numFmtId="3">
      <sharedItems containsSemiMixedTypes="0" containsString="0" containsNumber="1" containsInteger="1" minValue="0" maxValue="45135040"/>
    </cacheField>
    <cacheField name="Teljesítés" numFmtId="3">
      <sharedItems containsSemiMixedTypes="0" containsString="0" containsNumber="1" containsInteger="1" minValue="0" maxValue="448271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576528587961" createdVersion="8" refreshedVersion="8" minRefreshableVersion="3" recordCount="10" xr:uid="{1D9FA5D3-BA1B-4F64-99CB-AD624B8C475D}">
  <cacheSource type="worksheet">
    <worksheetSource ref="B25:D35" sheet="Munka2"/>
  </cacheSource>
  <cacheFields count="3">
    <cacheField name="Önként vállalt feladatok" numFmtId="0">
      <sharedItems count="10">
        <s v="Mezei őrszolgálat"/>
        <s v="Pénzbeli és természetbeni szociális ellátások (7. melléklet)  "/>
        <s v="Civil szervezetek támogatása"/>
        <s v="BURSA HUNGARICA "/>
        <s v="TOP_PLUSZ-1.2.1-21-HB1-2022-00006 Élhető települések"/>
        <s v="VP6-7.2.1.1-20 Helyi termékértékesítést szolgáló piac infrastrukturális- és eszközfejlesztése PIAC II. ütem"/>
        <s v="Települési önkormányzatok szociális célú tüzelőanyag vásárlásához kapcsolódó támogatása 2025"/>
        <s v="SVÁJCI ALAP támogatás (SM10-MIN-1-039)"/>
        <s v="Deák Ferenc utca útalap építése"/>
        <s v="Diákmunka program megvalósítása"/>
      </sharedItems>
    </cacheField>
    <cacheField name="Előirányzat" numFmtId="3">
      <sharedItems containsSemiMixedTypes="0" containsString="0" containsNumber="1" containsInteger="1" minValue="236755" maxValue="22079823"/>
    </cacheField>
    <cacheField name="Teljesítés" numFmtId="3">
      <sharedItems containsSemiMixedTypes="0" containsString="0" containsNumber="1" containsInteger="1" minValue="234155" maxValue="190374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580211574073" createdVersion="8" refreshedVersion="8" minRefreshableVersion="3" recordCount="6" xr:uid="{473D16B7-3AB1-489D-84E0-8C12FDE6EDC4}">
  <cacheSource type="worksheet">
    <worksheetSource ref="A40:D46" sheet="Munka2"/>
  </cacheSource>
  <cacheFields count="4">
    <cacheField name="I." numFmtId="0">
      <sharedItems containsSemiMixedTypes="0" containsString="0" containsNumber="1" containsInteger="1" minValue="1" maxValue="6"/>
    </cacheField>
    <cacheField name="Kötelező feladatok" numFmtId="0">
      <sharedItems count="6">
        <s v="Önkormányzati Hivatal eredeti előirányzat"/>
        <s v="2025. évi közfoglalkoztatás eredeti előirányzat"/>
        <s v="Gyermekétkeztetés eredeti előirányzat"/>
        <s v="Szünidei étkeztetés eredeti előirányzat"/>
        <s v="Vendégétkeztetés eredeti előirányzat"/>
        <s v="Államigazgatási feladatok eredeti előirányzat"/>
      </sharedItems>
    </cacheField>
    <cacheField name="Előirányzat" numFmtId="3">
      <sharedItems containsSemiMixedTypes="0" containsString="0" containsNumber="1" containsInteger="1" minValue="4351387" maxValue="79088605"/>
    </cacheField>
    <cacheField name="Teljesítés" numFmtId="3">
      <sharedItems containsSemiMixedTypes="0" containsString="0" containsNumber="1" containsInteger="1" minValue="4351387" maxValue="771046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583889351852" createdVersion="8" refreshedVersion="8" minRefreshableVersion="3" recordCount="3" xr:uid="{5233DB2A-FB94-4F03-A95D-A7CFB830250F}">
  <cacheSource type="worksheet">
    <worksheetSource ref="B50:D53" sheet="Munka2"/>
  </cacheSource>
  <cacheFields count="3">
    <cacheField name="Mosoly-Vár Óvoda" numFmtId="0">
      <sharedItems count="3">
        <s v="Óvodai nevelés, ellátás szakmai feladatai"/>
        <s v="Óvodai nevelés, ellátás működtetési feladatai"/>
        <s v="2025. évi közfoglalkoztatás eredeti előirányzat"/>
      </sharedItems>
    </cacheField>
    <cacheField name="Előirányzat" numFmtId="3">
      <sharedItems containsSemiMixedTypes="0" containsString="0" containsNumber="1" containsInteger="1" minValue="4102926" maxValue="159889010"/>
    </cacheField>
    <cacheField name="Teljesítés" numFmtId="3">
      <sharedItems containsSemiMixedTypes="0" containsString="0" containsNumber="1" containsInteger="1" minValue="3623942" maxValue="15939483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584710185183" createdVersion="8" refreshedVersion="8" minRefreshableVersion="3" recordCount="3" xr:uid="{585AE7E1-8756-4018-8ED7-7B7AA3EC8EFC}">
  <cacheSource type="worksheet">
    <worksheetSource ref="B56:D59" sheet="Munka2"/>
  </cacheSource>
  <cacheFields count="3">
    <cacheField name="Bajomi Biztos Pont Szociális Intézmény és Biztos Kezdet Gyerekház" numFmtId="0">
      <sharedItems count="3">
        <s v="Család és gyermekjóléti szolgáltatások"/>
        <s v="Biztos Kezdet Gyerekház feladatok"/>
        <s v="2025. évi közfoglalkoztatás eredeti előirányzat"/>
      </sharedItems>
    </cacheField>
    <cacheField name="Előirányzat" numFmtId="3">
      <sharedItems containsSemiMixedTypes="0" containsString="0" containsNumber="1" containsInteger="1" minValue="1726581" maxValue="20682936"/>
    </cacheField>
    <cacheField name="Teljesítés" numFmtId="3">
      <sharedItems containsSemiMixedTypes="0" containsString="0" containsNumber="1" containsInteger="1" minValue="1845424" maxValue="197393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n v="18809418"/>
    <n v="18625728"/>
  </r>
  <r>
    <x v="1"/>
    <n v="8000000"/>
    <n v="7933333"/>
  </r>
  <r>
    <x v="2"/>
    <n v="5760765"/>
    <n v="4189421"/>
  </r>
  <r>
    <x v="3"/>
    <n v="2000000"/>
    <n v="2000000"/>
  </r>
  <r>
    <x v="4"/>
    <n v="0"/>
    <n v="0"/>
  </r>
  <r>
    <x v="5"/>
    <n v="45135040"/>
    <n v="44827198"/>
  </r>
  <r>
    <x v="6"/>
    <n v="13082671"/>
    <n v="13023905"/>
  </r>
  <r>
    <x v="7"/>
    <n v="28843717"/>
    <n v="28606159"/>
  </r>
  <r>
    <x v="8"/>
    <n v="6618133"/>
    <n v="6284546"/>
  </r>
  <r>
    <x v="9"/>
    <n v="7050327"/>
    <n v="7089323"/>
  </r>
  <r>
    <x v="10"/>
    <n v="4990989"/>
    <n v="6754397"/>
  </r>
  <r>
    <x v="11"/>
    <n v="31385480"/>
    <n v="23224901"/>
  </r>
  <r>
    <x v="12"/>
    <n v="958114"/>
    <n v="958114"/>
  </r>
  <r>
    <x v="13"/>
    <n v="8789724"/>
    <n v="5869718"/>
  </r>
  <r>
    <x v="14"/>
    <n v="18988293"/>
    <n v="14480652"/>
  </r>
  <r>
    <x v="15"/>
    <n v="6813311"/>
    <n v="5739692"/>
  </r>
  <r>
    <x v="16"/>
    <n v="24017456"/>
    <n v="22276179"/>
  </r>
  <r>
    <x v="17"/>
    <n v="2951130"/>
    <n v="2212593"/>
  </r>
  <r>
    <x v="18"/>
    <n v="18238410"/>
    <n v="0"/>
  </r>
  <r>
    <x v="19"/>
    <n v="5800000"/>
    <n v="5800000"/>
  </r>
  <r>
    <x v="20"/>
    <n v="500000"/>
    <n v="53891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n v="5759600"/>
    <n v="5702903"/>
  </r>
  <r>
    <x v="1"/>
    <n v="22079823"/>
    <n v="19037477"/>
  </r>
  <r>
    <x v="2"/>
    <n v="3997000"/>
    <n v="2686433"/>
  </r>
  <r>
    <x v="3"/>
    <n v="900000"/>
    <n v="875000"/>
  </r>
  <r>
    <x v="4"/>
    <n v="2510690"/>
    <n v="2490430"/>
  </r>
  <r>
    <x v="5"/>
    <n v="302600"/>
    <n v="302600"/>
  </r>
  <r>
    <x v="6"/>
    <n v="7244080"/>
    <n v="7244080"/>
  </r>
  <r>
    <x v="7"/>
    <n v="14413544"/>
    <n v="5412910"/>
  </r>
  <r>
    <x v="8"/>
    <n v="236755"/>
    <n v="234155"/>
  </r>
  <r>
    <x v="9"/>
    <n v="2573580"/>
    <n v="290815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n v="1"/>
    <x v="0"/>
    <n v="75088446"/>
    <n v="77104640"/>
  </r>
  <r>
    <n v="2"/>
    <x v="1"/>
    <n v="13756583"/>
    <n v="12611861"/>
  </r>
  <r>
    <n v="3"/>
    <x v="2"/>
    <n v="79088605"/>
    <n v="72103257"/>
  </r>
  <r>
    <n v="4"/>
    <x v="3"/>
    <n v="4351387"/>
    <n v="4351387"/>
  </r>
  <r>
    <n v="5"/>
    <x v="4"/>
    <n v="37132026"/>
    <n v="40635343"/>
  </r>
  <r>
    <n v="6"/>
    <x v="5"/>
    <n v="18537476"/>
    <n v="18762137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159889010"/>
    <n v="159394837"/>
  </r>
  <r>
    <x v="1"/>
    <n v="17929098"/>
    <n v="18668269"/>
  </r>
  <r>
    <x v="2"/>
    <n v="4102926"/>
    <n v="362394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20682936"/>
    <n v="19739360"/>
  </r>
  <r>
    <x v="1"/>
    <n v="11504840"/>
    <n v="12062102"/>
  </r>
  <r>
    <x v="2"/>
    <n v="1726581"/>
    <n v="18454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CA3845-E9FE-44A3-B735-066CC76C8785}" name="Kimutatás6" cacheId="1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7">
  <location ref="A3:C25" firstHeaderRow="0" firstDataRow="1" firstDataCol="1"/>
  <pivotFields count="3">
    <pivotField axis="axisRow" showAll="0">
      <items count="22">
        <item x="10"/>
        <item x="11"/>
        <item x="18"/>
        <item x="4"/>
        <item x="17"/>
        <item x="5"/>
        <item x="7"/>
        <item x="15"/>
        <item x="16"/>
        <item x="3"/>
        <item x="0"/>
        <item x="9"/>
        <item x="13"/>
        <item x="8"/>
        <item x="12"/>
        <item x="6"/>
        <item x="20"/>
        <item x="19"/>
        <item x="2"/>
        <item x="14"/>
        <item x="1"/>
        <item t="default"/>
      </items>
    </pivotField>
    <pivotField dataField="1" numFmtId="3" showAll="0"/>
    <pivotField dataField="1" numFmtId="3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" fld="1" baseField="0" baseItem="0" numFmtId="3"/>
    <dataField name="Összeg / Teljesítés" fld="2" baseField="0" baseItem="0" numFmtId="3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D7B3A3-09F7-44D8-AD7D-B59EA321D7B6}" name="Kimutatás7" cacheId="2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5">
  <location ref="A3:C14" firstHeaderRow="0" firstDataRow="1" firstDataCol="1"/>
  <pivotFields count="3">
    <pivotField axis="axisRow" showAll="0">
      <items count="11">
        <item x="3"/>
        <item x="2"/>
        <item x="8"/>
        <item x="9"/>
        <item x="0"/>
        <item x="1"/>
        <item x="7"/>
        <item x="6"/>
        <item x="4"/>
        <item x="5"/>
        <item t="default"/>
      </items>
    </pivotField>
    <pivotField dataField="1" numFmtId="3" showAll="0"/>
    <pivotField dataField="1" numFmtId="3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" fld="1" baseField="0" baseItem="0" numFmtId="3"/>
    <dataField name="Összeg / Teljesítés" fld="2" baseField="0" baseItem="0" numFmtId="3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D0A7F1-879A-45B7-8BC5-1BCD17AB7A26}" name="Kimutatás10" cacheId="3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5">
  <location ref="A3:C10" firstHeaderRow="0" firstDataRow="1" firstDataCol="1"/>
  <pivotFields count="4">
    <pivotField showAll="0"/>
    <pivotField axis="axisRow" showAll="0">
      <items count="7">
        <item x="1"/>
        <item x="5"/>
        <item x="2"/>
        <item x="0"/>
        <item x="3"/>
        <item x="4"/>
        <item t="default"/>
      </items>
    </pivotField>
    <pivotField dataField="1" numFmtId="3" showAll="0"/>
    <pivotField dataField="1" numFmtId="3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" fld="2" baseField="0" baseItem="0" numFmtId="3"/>
    <dataField name="Összeg / Teljesítés" fld="3" baseField="0" baseItem="0" numFmtId="3"/>
  </dataFields>
  <chartFormats count="2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BC08CC-34F0-40F5-BDDA-E327DD471D99}" name="Kimutatás11" cacheId="4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5">
  <location ref="A3:C7" firstHeaderRow="0" firstDataRow="1" firstDataCol="1"/>
  <pivotFields count="3">
    <pivotField axis="axisRow" showAll="0">
      <items count="4">
        <item x="2"/>
        <item x="1"/>
        <item x="0"/>
        <item t="default"/>
      </items>
    </pivotField>
    <pivotField dataField="1" numFmtId="3" showAll="0"/>
    <pivotField dataField="1" numFmtId="3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" fld="1" baseField="0" baseItem="0" numFmtId="3"/>
    <dataField name="Összeg / Teljesítés" fld="2" baseField="0" baseItem="0" numFmtId="3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B0D186-3354-4970-959C-CE5C6E432F91}" name="Kimutatás12" cacheId="5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5">
  <location ref="A3:C7" firstHeaderRow="0" firstDataRow="1" firstDataCol="1"/>
  <pivotFields count="3">
    <pivotField axis="axisRow" showAll="0">
      <items count="4">
        <item x="2"/>
        <item x="1"/>
        <item x="0"/>
        <item t="default"/>
      </items>
    </pivotField>
    <pivotField dataField="1" numFmtId="3" showAll="0"/>
    <pivotField dataField="1" numFmtId="3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" fld="1" baseField="0" baseItem="0" numFmtId="3"/>
    <dataField name="Összeg / Teljesítés" fld="2" baseField="0" baseItem="0" numFmtId="3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75"/>
  <sheetViews>
    <sheetView tabSelected="1" view="pageBreakPreview" topLeftCell="M1" zoomScale="80" zoomScaleNormal="65" zoomScaleSheetLayoutView="80" workbookViewId="0">
      <selection activeCell="Y13" sqref="Y13"/>
    </sheetView>
  </sheetViews>
  <sheetFormatPr defaultColWidth="9.140625" defaultRowHeight="15.75" x14ac:dyDescent="0.2"/>
  <cols>
    <col min="1" max="1" width="7.140625" style="9" customWidth="1"/>
    <col min="2" max="2" width="66.5703125" style="10" customWidth="1"/>
    <col min="3" max="3" width="17.42578125" style="11" customWidth="1"/>
    <col min="4" max="4" width="13.7109375" style="5" customWidth="1"/>
    <col min="5" max="5" width="16.28515625" style="4" bestFit="1" customWidth="1"/>
    <col min="6" max="7" width="13.7109375" style="4" customWidth="1"/>
    <col min="8" max="8" width="13.28515625" style="65" customWidth="1"/>
    <col min="9" max="23" width="13.7109375" style="2" customWidth="1"/>
    <col min="24" max="24" width="18.28515625" style="1" customWidth="1"/>
    <col min="25" max="25" width="14.42578125" style="1" bestFit="1" customWidth="1"/>
    <col min="26" max="26" width="16.140625" style="1" customWidth="1"/>
    <col min="27" max="27" width="9.140625" style="1" customWidth="1"/>
    <col min="28" max="28" width="14.42578125" style="1" customWidth="1"/>
    <col min="29" max="16384" width="9.140625" style="1"/>
  </cols>
  <sheetData>
    <row r="1" spans="1:51" ht="18.75" customHeight="1" x14ac:dyDescent="0.2">
      <c r="O1" s="3"/>
      <c r="P1" s="3"/>
      <c r="Q1" s="3"/>
      <c r="R1" s="3"/>
      <c r="S1" s="3"/>
      <c r="T1" s="3"/>
      <c r="U1" s="3"/>
      <c r="V1" s="3"/>
      <c r="W1" s="3" t="s">
        <v>11</v>
      </c>
    </row>
    <row r="2" spans="1:51" ht="26.25" customHeight="1" x14ac:dyDescent="0.2">
      <c r="A2" s="111" t="s">
        <v>119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spans="1:51" ht="19.5" customHeight="1" x14ac:dyDescent="0.2">
      <c r="A3" s="87" t="s">
        <v>107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</row>
    <row r="4" spans="1:51" ht="23.25" customHeight="1" x14ac:dyDescent="0.2">
      <c r="A4" s="87" t="s">
        <v>94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</row>
    <row r="5" spans="1:51" ht="18.75" customHeight="1" x14ac:dyDescent="0.2">
      <c r="L5" s="89" t="s">
        <v>19</v>
      </c>
      <c r="M5" s="89"/>
      <c r="N5" s="89"/>
      <c r="O5" s="90"/>
      <c r="P5" s="90"/>
      <c r="Q5" s="90"/>
      <c r="R5" s="90"/>
      <c r="S5" s="90"/>
      <c r="T5" s="90"/>
      <c r="U5" s="90"/>
      <c r="V5" s="90"/>
      <c r="W5" s="90"/>
    </row>
    <row r="6" spans="1:51" ht="21" customHeight="1" x14ac:dyDescent="0.2">
      <c r="A6" s="93" t="s">
        <v>3</v>
      </c>
      <c r="B6" s="93" t="s">
        <v>1</v>
      </c>
      <c r="C6" s="97" t="s">
        <v>28</v>
      </c>
      <c r="D6" s="95" t="s">
        <v>5</v>
      </c>
      <c r="E6" s="100" t="s">
        <v>2</v>
      </c>
      <c r="F6" s="101"/>
      <c r="G6" s="102"/>
      <c r="H6" s="108" t="s">
        <v>81</v>
      </c>
      <c r="I6" s="91" t="s">
        <v>0</v>
      </c>
      <c r="J6" s="91"/>
      <c r="K6" s="91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</row>
    <row r="7" spans="1:51" ht="15" customHeight="1" x14ac:dyDescent="0.2">
      <c r="A7" s="93"/>
      <c r="B7" s="94"/>
      <c r="C7" s="98"/>
      <c r="D7" s="96"/>
      <c r="E7" s="103"/>
      <c r="F7" s="87"/>
      <c r="G7" s="104"/>
      <c r="H7" s="109"/>
      <c r="I7" s="100" t="s">
        <v>12</v>
      </c>
      <c r="J7" s="101"/>
      <c r="K7" s="102"/>
      <c r="L7" s="100" t="s">
        <v>16</v>
      </c>
      <c r="M7" s="101"/>
      <c r="N7" s="102"/>
      <c r="O7" s="100" t="s">
        <v>13</v>
      </c>
      <c r="P7" s="101"/>
      <c r="Q7" s="102"/>
      <c r="R7" s="100" t="s">
        <v>15</v>
      </c>
      <c r="S7" s="101"/>
      <c r="T7" s="102"/>
      <c r="U7" s="100" t="s">
        <v>14</v>
      </c>
      <c r="V7" s="101"/>
      <c r="W7" s="102"/>
    </row>
    <row r="8" spans="1:51" ht="15" customHeight="1" x14ac:dyDescent="0.2">
      <c r="A8" s="93"/>
      <c r="B8" s="94"/>
      <c r="C8" s="98"/>
      <c r="D8" s="96"/>
      <c r="E8" s="103"/>
      <c r="F8" s="87"/>
      <c r="G8" s="104"/>
      <c r="H8" s="109"/>
      <c r="I8" s="103"/>
      <c r="J8" s="87"/>
      <c r="K8" s="104"/>
      <c r="L8" s="103"/>
      <c r="M8" s="87"/>
      <c r="N8" s="104"/>
      <c r="O8" s="103"/>
      <c r="P8" s="87"/>
      <c r="Q8" s="104"/>
      <c r="R8" s="103"/>
      <c r="S8" s="87"/>
      <c r="T8" s="104"/>
      <c r="U8" s="103"/>
      <c r="V8" s="87"/>
      <c r="W8" s="104"/>
    </row>
    <row r="9" spans="1:51" ht="16.5" customHeight="1" x14ac:dyDescent="0.2">
      <c r="A9" s="93"/>
      <c r="B9" s="94"/>
      <c r="C9" s="98"/>
      <c r="D9" s="96"/>
      <c r="E9" s="103"/>
      <c r="F9" s="87"/>
      <c r="G9" s="104"/>
      <c r="H9" s="109"/>
      <c r="I9" s="103"/>
      <c r="J9" s="87"/>
      <c r="K9" s="104"/>
      <c r="L9" s="103"/>
      <c r="M9" s="87"/>
      <c r="N9" s="104"/>
      <c r="O9" s="103"/>
      <c r="P9" s="87"/>
      <c r="Q9" s="104"/>
      <c r="R9" s="103"/>
      <c r="S9" s="87"/>
      <c r="T9" s="104"/>
      <c r="U9" s="103"/>
      <c r="V9" s="87"/>
      <c r="W9" s="104"/>
    </row>
    <row r="10" spans="1:51" ht="7.15" customHeight="1" x14ac:dyDescent="0.2">
      <c r="A10" s="93"/>
      <c r="B10" s="94"/>
      <c r="C10" s="99"/>
      <c r="D10" s="96"/>
      <c r="E10" s="105"/>
      <c r="F10" s="106"/>
      <c r="G10" s="107"/>
      <c r="H10" s="109"/>
      <c r="I10" s="105"/>
      <c r="J10" s="106"/>
      <c r="K10" s="107"/>
      <c r="L10" s="105"/>
      <c r="M10" s="106"/>
      <c r="N10" s="107"/>
      <c r="O10" s="105"/>
      <c r="P10" s="106"/>
      <c r="Q10" s="107"/>
      <c r="R10" s="105"/>
      <c r="S10" s="106"/>
      <c r="T10" s="107"/>
      <c r="U10" s="105"/>
      <c r="V10" s="106"/>
      <c r="W10" s="107"/>
    </row>
    <row r="11" spans="1:51" ht="34.5" customHeight="1" x14ac:dyDescent="0.2">
      <c r="A11" s="7"/>
      <c r="B11" s="12"/>
      <c r="C11" s="14"/>
      <c r="D11" s="13"/>
      <c r="E11" s="7" t="s">
        <v>78</v>
      </c>
      <c r="F11" s="7" t="s">
        <v>79</v>
      </c>
      <c r="G11" s="7" t="s">
        <v>80</v>
      </c>
      <c r="H11" s="110"/>
      <c r="I11" s="7" t="s">
        <v>78</v>
      </c>
      <c r="J11" s="7" t="s">
        <v>79</v>
      </c>
      <c r="K11" s="7" t="s">
        <v>80</v>
      </c>
      <c r="L11" s="7" t="s">
        <v>78</v>
      </c>
      <c r="M11" s="7" t="s">
        <v>79</v>
      </c>
      <c r="N11" s="7" t="s">
        <v>80</v>
      </c>
      <c r="O11" s="7" t="s">
        <v>78</v>
      </c>
      <c r="P11" s="7" t="s">
        <v>79</v>
      </c>
      <c r="Q11" s="7" t="s">
        <v>80</v>
      </c>
      <c r="R11" s="7" t="s">
        <v>78</v>
      </c>
      <c r="S11" s="7" t="s">
        <v>79</v>
      </c>
      <c r="T11" s="7" t="s">
        <v>80</v>
      </c>
      <c r="U11" s="7" t="s">
        <v>78</v>
      </c>
      <c r="V11" s="7" t="s">
        <v>79</v>
      </c>
      <c r="W11" s="7" t="s">
        <v>80</v>
      </c>
    </row>
    <row r="12" spans="1:51" s="19" customFormat="1" ht="23.25" customHeight="1" thickBot="1" x14ac:dyDescent="0.25">
      <c r="A12" s="15">
        <v>1</v>
      </c>
      <c r="B12" s="16">
        <v>2</v>
      </c>
      <c r="C12" s="17" t="s">
        <v>82</v>
      </c>
      <c r="D12" s="16">
        <v>4</v>
      </c>
      <c r="E12" s="15">
        <v>5</v>
      </c>
      <c r="F12" s="15">
        <v>6</v>
      </c>
      <c r="G12" s="15">
        <v>7</v>
      </c>
      <c r="H12" s="71">
        <v>8</v>
      </c>
      <c r="I12" s="15">
        <v>9</v>
      </c>
      <c r="J12" s="15">
        <v>10</v>
      </c>
      <c r="K12" s="15">
        <v>11</v>
      </c>
      <c r="L12" s="15">
        <v>12</v>
      </c>
      <c r="M12" s="15">
        <v>13</v>
      </c>
      <c r="N12" s="15">
        <v>14</v>
      </c>
      <c r="O12" s="15">
        <v>15</v>
      </c>
      <c r="P12" s="15">
        <v>16</v>
      </c>
      <c r="Q12" s="15">
        <v>17</v>
      </c>
      <c r="R12" s="15">
        <v>18</v>
      </c>
      <c r="S12" s="15">
        <v>19</v>
      </c>
      <c r="T12" s="15">
        <v>20</v>
      </c>
      <c r="U12" s="15">
        <v>21</v>
      </c>
      <c r="V12" s="15">
        <v>22</v>
      </c>
      <c r="W12" s="15">
        <v>23</v>
      </c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</row>
    <row r="13" spans="1:51" ht="24.6" customHeight="1" x14ac:dyDescent="0.2">
      <c r="A13" s="6"/>
      <c r="B13" s="20" t="s">
        <v>20</v>
      </c>
      <c r="C13" s="21"/>
      <c r="D13" s="22"/>
      <c r="E13" s="23"/>
      <c r="F13" s="23"/>
      <c r="G13" s="23"/>
      <c r="H13" s="67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5"/>
    </row>
    <row r="14" spans="1:51" ht="24.6" customHeight="1" x14ac:dyDescent="0.2">
      <c r="A14" s="6" t="s">
        <v>73</v>
      </c>
      <c r="B14" s="8" t="s">
        <v>6</v>
      </c>
      <c r="C14" s="17"/>
      <c r="D14" s="26"/>
      <c r="E14" s="27"/>
      <c r="F14" s="27"/>
      <c r="G14" s="27"/>
      <c r="H14" s="66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51" ht="24.6" customHeight="1" x14ac:dyDescent="0.2">
      <c r="A15" s="28">
        <v>1</v>
      </c>
      <c r="B15" s="29" t="s">
        <v>92</v>
      </c>
      <c r="C15" s="62" t="s">
        <v>29</v>
      </c>
      <c r="D15" s="22"/>
      <c r="E15" s="24">
        <f t="shared" ref="E15:F15" si="0">I15+L15+O15+R15+U15</f>
        <v>14819418</v>
      </c>
      <c r="F15" s="24">
        <f t="shared" si="0"/>
        <v>18809418</v>
      </c>
      <c r="G15" s="24">
        <f>K15+N15+Q15+T15+W15</f>
        <v>18625728</v>
      </c>
      <c r="H15" s="68">
        <f>G15/F15</f>
        <v>0.99023414759563533</v>
      </c>
      <c r="I15" s="24">
        <f>[1]Munka1!F14</f>
        <v>0</v>
      </c>
      <c r="J15" s="24">
        <f>[2]Munka1!$F$20</f>
        <v>0</v>
      </c>
      <c r="K15" s="24"/>
      <c r="L15" s="24">
        <f>[1]Munka1!G14</f>
        <v>0</v>
      </c>
      <c r="M15" s="24">
        <f>[2]Munka1!$G$20</f>
        <v>0</v>
      </c>
      <c r="N15" s="24"/>
      <c r="O15" s="24">
        <f>[1]Munka1!H14</f>
        <v>14819418</v>
      </c>
      <c r="P15" s="24">
        <f>[2]Munka1!$H$20</f>
        <v>18809418</v>
      </c>
      <c r="Q15" s="24">
        <v>18625728</v>
      </c>
      <c r="R15" s="24">
        <f>[1]Munka1!I14</f>
        <v>0</v>
      </c>
      <c r="S15" s="24">
        <f>[2]Munka1!$I$20</f>
        <v>0</v>
      </c>
      <c r="T15" s="24"/>
      <c r="U15" s="24">
        <f>[1]Munka1!J14</f>
        <v>0</v>
      </c>
      <c r="V15" s="24">
        <f>[2]Munka1!$J$20</f>
        <v>0</v>
      </c>
      <c r="W15" s="24"/>
    </row>
    <row r="16" spans="1:51" ht="24.6" customHeight="1" x14ac:dyDescent="0.2">
      <c r="A16" s="28">
        <v>2</v>
      </c>
      <c r="B16" s="29" t="s">
        <v>30</v>
      </c>
      <c r="C16" s="34" t="s">
        <v>31</v>
      </c>
      <c r="D16" s="22"/>
      <c r="E16" s="24">
        <f t="shared" ref="E16:E35" si="1">I16+L16+O16+R16+U16</f>
        <v>8000000</v>
      </c>
      <c r="F16" s="24">
        <f t="shared" ref="F16:F35" si="2">J16+M16+P16+S16+V16</f>
        <v>8000000</v>
      </c>
      <c r="G16" s="24">
        <f t="shared" ref="G16:G35" si="3">K16+N16+Q16+T16+W16</f>
        <v>7933333</v>
      </c>
      <c r="H16" s="68">
        <f t="shared" ref="H16:H50" si="4">G16/F16</f>
        <v>0.99166662500000002</v>
      </c>
      <c r="I16" s="24">
        <f>[1]Munka1!F20</f>
        <v>0</v>
      </c>
      <c r="J16" s="24">
        <f>[2]Munka1!$F$28</f>
        <v>0</v>
      </c>
      <c r="K16" s="24"/>
      <c r="L16" s="24">
        <f>[1]Munka1!G20</f>
        <v>0</v>
      </c>
      <c r="M16" s="24">
        <f>[2]Munka1!$G$28</f>
        <v>0</v>
      </c>
      <c r="N16" s="24"/>
      <c r="O16" s="24">
        <f>[1]Munka1!H20</f>
        <v>0</v>
      </c>
      <c r="P16" s="24">
        <f>[2]Munka1!$H$28</f>
        <v>0</v>
      </c>
      <c r="Q16" s="24"/>
      <c r="R16" s="24">
        <f>[1]Munka1!I20</f>
        <v>0</v>
      </c>
      <c r="S16" s="24">
        <f>[2]Munka1!$I$28</f>
        <v>0</v>
      </c>
      <c r="T16" s="24"/>
      <c r="U16" s="24">
        <f>[1]Munka1!J20</f>
        <v>8000000</v>
      </c>
      <c r="V16" s="24">
        <f>[2]Munka1!$J$28</f>
        <v>8000000</v>
      </c>
      <c r="W16" s="24">
        <v>7933333</v>
      </c>
    </row>
    <row r="17" spans="1:23" ht="24.6" customHeight="1" x14ac:dyDescent="0.2">
      <c r="A17" s="28">
        <v>3</v>
      </c>
      <c r="B17" s="29" t="s">
        <v>32</v>
      </c>
      <c r="C17" s="34" t="s">
        <v>33</v>
      </c>
      <c r="D17" s="22">
        <v>1</v>
      </c>
      <c r="E17" s="24">
        <f t="shared" si="1"/>
        <v>9653665</v>
      </c>
      <c r="F17" s="24">
        <f t="shared" si="2"/>
        <v>5760765</v>
      </c>
      <c r="G17" s="24">
        <f t="shared" si="3"/>
        <v>4189421</v>
      </c>
      <c r="H17" s="68">
        <f t="shared" si="4"/>
        <v>0.72723344902977294</v>
      </c>
      <c r="I17" s="24">
        <f>[1]Munka1!F26</f>
        <v>6741335</v>
      </c>
      <c r="J17" s="24">
        <f>[2]Munka1!$F$36</f>
        <v>3311335</v>
      </c>
      <c r="K17" s="24">
        <v>2746550</v>
      </c>
      <c r="L17" s="24">
        <f>[1]Munka1!G26</f>
        <v>883040</v>
      </c>
      <c r="M17" s="24">
        <f>[2]Munka1!$G$36</f>
        <v>420140</v>
      </c>
      <c r="N17" s="24">
        <v>351000</v>
      </c>
      <c r="O17" s="24">
        <f>[1]Munka1!H26</f>
        <v>945957</v>
      </c>
      <c r="P17" s="24">
        <f>[2]Munka1!$H$36</f>
        <v>945957</v>
      </c>
      <c r="Q17" s="24">
        <v>8537</v>
      </c>
      <c r="R17" s="24">
        <f>[1]Munka1!I26</f>
        <v>0</v>
      </c>
      <c r="S17" s="24">
        <f>[2]Munka1!$I$36</f>
        <v>0</v>
      </c>
      <c r="T17" s="24"/>
      <c r="U17" s="24">
        <f>[1]Munka1!J26</f>
        <v>1083333</v>
      </c>
      <c r="V17" s="24">
        <f>[2]Munka1!$J$36</f>
        <v>1083333</v>
      </c>
      <c r="W17" s="24">
        <v>1083334</v>
      </c>
    </row>
    <row r="18" spans="1:23" ht="24.6" customHeight="1" x14ac:dyDescent="0.2">
      <c r="A18" s="28">
        <v>4</v>
      </c>
      <c r="B18" s="29" t="s">
        <v>35</v>
      </c>
      <c r="C18" s="34" t="s">
        <v>36</v>
      </c>
      <c r="D18" s="22"/>
      <c r="E18" s="24">
        <f t="shared" si="1"/>
        <v>2000000</v>
      </c>
      <c r="F18" s="24">
        <f t="shared" si="2"/>
        <v>2000000</v>
      </c>
      <c r="G18" s="24">
        <f t="shared" si="3"/>
        <v>2000000</v>
      </c>
      <c r="H18" s="68">
        <f t="shared" si="4"/>
        <v>1</v>
      </c>
      <c r="I18" s="24">
        <f>[1]Munka1!F32</f>
        <v>0</v>
      </c>
      <c r="J18" s="24">
        <f>[2]Munka1!$F$44</f>
        <v>0</v>
      </c>
      <c r="K18" s="24"/>
      <c r="L18" s="24">
        <f>[1]Munka1!G32</f>
        <v>0</v>
      </c>
      <c r="M18" s="24">
        <f>[2]Munka1!$G$44</f>
        <v>0</v>
      </c>
      <c r="N18" s="24"/>
      <c r="O18" s="24">
        <f>[1]Munka1!H32</f>
        <v>0</v>
      </c>
      <c r="P18" s="24">
        <f>[2]Munka1!$H$44</f>
        <v>0</v>
      </c>
      <c r="Q18" s="24"/>
      <c r="R18" s="24">
        <f>[1]Munka1!I32</f>
        <v>0</v>
      </c>
      <c r="S18" s="24">
        <f>[2]Munka1!$I$44</f>
        <v>0</v>
      </c>
      <c r="T18" s="24"/>
      <c r="U18" s="24">
        <f>[1]Munka1!J32</f>
        <v>2000000</v>
      </c>
      <c r="V18" s="24">
        <f>[2]Munka1!$J$44</f>
        <v>2000000</v>
      </c>
      <c r="W18" s="24">
        <v>2000000</v>
      </c>
    </row>
    <row r="19" spans="1:23" ht="23.25" customHeight="1" x14ac:dyDescent="0.2">
      <c r="A19" s="28">
        <v>5</v>
      </c>
      <c r="B19" s="29" t="s">
        <v>67</v>
      </c>
      <c r="C19" s="34" t="s">
        <v>37</v>
      </c>
      <c r="D19" s="22"/>
      <c r="E19" s="24">
        <f t="shared" si="1"/>
        <v>0</v>
      </c>
      <c r="F19" s="24">
        <f t="shared" si="2"/>
        <v>0</v>
      </c>
      <c r="G19" s="24">
        <f t="shared" si="3"/>
        <v>0</v>
      </c>
      <c r="H19" s="68" t="e">
        <f t="shared" si="4"/>
        <v>#DIV/0!</v>
      </c>
      <c r="I19" s="24">
        <f>[1]Munka1!F38</f>
        <v>0</v>
      </c>
      <c r="J19" s="24">
        <f>[2]Munka1!$F$52</f>
        <v>0</v>
      </c>
      <c r="K19" s="24"/>
      <c r="L19" s="24">
        <f>[1]Munka1!G38</f>
        <v>0</v>
      </c>
      <c r="M19" s="24">
        <f>[2]Munka1!$G$52</f>
        <v>0</v>
      </c>
      <c r="N19" s="24"/>
      <c r="O19" s="24">
        <f>[1]Munka1!H38</f>
        <v>0</v>
      </c>
      <c r="P19" s="24">
        <f>[2]Munka1!$H$52</f>
        <v>0</v>
      </c>
      <c r="Q19" s="35"/>
      <c r="R19" s="24">
        <f>[1]Munka1!I38</f>
        <v>0</v>
      </c>
      <c r="S19" s="24">
        <f>[2]Munka1!$I$52</f>
        <v>0</v>
      </c>
      <c r="T19" s="35"/>
      <c r="U19" s="24">
        <f>[1]Munka1!J38</f>
        <v>0</v>
      </c>
      <c r="V19" s="24">
        <f>[2]Munka1!$J$52</f>
        <v>0</v>
      </c>
      <c r="W19" s="35"/>
    </row>
    <row r="20" spans="1:23" ht="24.6" customHeight="1" x14ac:dyDescent="0.2">
      <c r="A20" s="28">
        <v>6</v>
      </c>
      <c r="B20" s="29" t="s">
        <v>91</v>
      </c>
      <c r="C20" s="34" t="s">
        <v>38</v>
      </c>
      <c r="D20" s="22">
        <v>1</v>
      </c>
      <c r="E20" s="24">
        <f t="shared" si="1"/>
        <v>43005040</v>
      </c>
      <c r="F20" s="24">
        <f t="shared" si="2"/>
        <v>45135040</v>
      </c>
      <c r="G20" s="24">
        <f t="shared" si="3"/>
        <v>44827198</v>
      </c>
      <c r="H20" s="68">
        <f t="shared" si="4"/>
        <v>0.99317953412692228</v>
      </c>
      <c r="I20" s="24">
        <f>[1]Munka1!F44</f>
        <v>8208000</v>
      </c>
      <c r="J20" s="24">
        <f>[2]Munka1!$F$60</f>
        <v>8308000</v>
      </c>
      <c r="K20" s="24">
        <v>8297470</v>
      </c>
      <c r="L20" s="24">
        <f>[1]Munka1!G44</f>
        <v>1067040</v>
      </c>
      <c r="M20" s="24">
        <f>[2]Munka1!$G$60</f>
        <v>1097040</v>
      </c>
      <c r="N20" s="24">
        <v>1087060</v>
      </c>
      <c r="O20" s="24">
        <f>[1]Munka1!H44</f>
        <v>33730000</v>
      </c>
      <c r="P20" s="24">
        <f>[2]Munka1!$H$60</f>
        <v>35730000</v>
      </c>
      <c r="Q20" s="24">
        <v>35442668</v>
      </c>
      <c r="R20" s="24">
        <f>[1]Munka1!I44</f>
        <v>0</v>
      </c>
      <c r="S20" s="24">
        <f>[2]Munka1!$I$60</f>
        <v>0</v>
      </c>
      <c r="T20" s="24"/>
      <c r="U20" s="24">
        <f>[1]Munka1!J44</f>
        <v>0</v>
      </c>
      <c r="V20" s="24">
        <f>[2]Munka1!$J$60</f>
        <v>0</v>
      </c>
      <c r="W20" s="24"/>
    </row>
    <row r="21" spans="1:23" ht="24" customHeight="1" x14ac:dyDescent="0.2">
      <c r="A21" s="28">
        <v>7</v>
      </c>
      <c r="B21" s="29" t="s">
        <v>90</v>
      </c>
      <c r="C21" s="34" t="s">
        <v>39</v>
      </c>
      <c r="D21" s="22"/>
      <c r="E21" s="24">
        <f t="shared" si="1"/>
        <v>14749316</v>
      </c>
      <c r="F21" s="24">
        <f t="shared" si="2"/>
        <v>13082671</v>
      </c>
      <c r="G21" s="24">
        <f t="shared" si="3"/>
        <v>13023905</v>
      </c>
      <c r="H21" s="68">
        <f t="shared" si="4"/>
        <v>0.99550810381152288</v>
      </c>
      <c r="I21" s="24">
        <f>[1]Munka1!F50</f>
        <v>0</v>
      </c>
      <c r="J21" s="24">
        <f>[2]Munka1!$F$68</f>
        <v>0</v>
      </c>
      <c r="K21" s="24"/>
      <c r="L21" s="24">
        <f>[1]Munka1!G50</f>
        <v>0</v>
      </c>
      <c r="M21" s="24">
        <f>[2]Munka1!$G$68</f>
        <v>0</v>
      </c>
      <c r="N21" s="24"/>
      <c r="O21" s="24">
        <f>[1]Munka1!H50</f>
        <v>1006816</v>
      </c>
      <c r="P21" s="24">
        <f>[2]Munka1!$H$68</f>
        <v>1006816</v>
      </c>
      <c r="Q21" s="24">
        <f>[3]Munka1!$I$19</f>
        <v>958050</v>
      </c>
      <c r="R21" s="24">
        <f>[1]Munka1!I50</f>
        <v>13742500</v>
      </c>
      <c r="S21" s="24">
        <f>[2]Munka1!$I$68</f>
        <v>12075855</v>
      </c>
      <c r="T21" s="24">
        <f>[3]Munka1!$I$20</f>
        <v>12065855</v>
      </c>
      <c r="U21" s="24">
        <f>[1]Munka1!J50</f>
        <v>0</v>
      </c>
      <c r="V21" s="24">
        <f>[2]Munka1!$J$68</f>
        <v>0</v>
      </c>
      <c r="W21" s="24">
        <v>0</v>
      </c>
    </row>
    <row r="22" spans="1:23" ht="24.6" customHeight="1" x14ac:dyDescent="0.2">
      <c r="A22" s="28">
        <v>8</v>
      </c>
      <c r="B22" s="29" t="s">
        <v>89</v>
      </c>
      <c r="C22" s="34" t="s">
        <v>40</v>
      </c>
      <c r="D22" s="22">
        <v>1</v>
      </c>
      <c r="E22" s="24">
        <f t="shared" si="1"/>
        <v>27401180</v>
      </c>
      <c r="F22" s="24">
        <f t="shared" si="2"/>
        <v>28843717</v>
      </c>
      <c r="G22" s="24">
        <f t="shared" si="3"/>
        <v>28606159</v>
      </c>
      <c r="H22" s="68">
        <f t="shared" si="4"/>
        <v>0.99176396024132396</v>
      </c>
      <c r="I22" s="24">
        <f>[1]Munka1!F56</f>
        <v>24248832</v>
      </c>
      <c r="J22" s="24">
        <f>[2]Munka1!$F$76</f>
        <v>25328953</v>
      </c>
      <c r="K22" s="24">
        <v>25232977</v>
      </c>
      <c r="L22" s="24">
        <f>[1]Munka1!G56</f>
        <v>3152348</v>
      </c>
      <c r="M22" s="24">
        <f>[2]Munka1!$G$76</f>
        <v>3514764</v>
      </c>
      <c r="N22" s="24">
        <v>3373182</v>
      </c>
      <c r="O22" s="24">
        <f>[1]Munka1!H56</f>
        <v>0</v>
      </c>
      <c r="P22" s="24">
        <f>[2]Munka1!$H$76</f>
        <v>0</v>
      </c>
      <c r="Q22" s="24"/>
      <c r="R22" s="24">
        <f>[1]Munka1!I56</f>
        <v>0</v>
      </c>
      <c r="S22" s="24">
        <f>[2]Munka1!$I$76</f>
        <v>0</v>
      </c>
      <c r="T22" s="24"/>
      <c r="U22" s="24">
        <f>[1]Munka1!J56</f>
        <v>0</v>
      </c>
      <c r="V22" s="24">
        <f>[2]Munka1!$J$76</f>
        <v>0</v>
      </c>
      <c r="W22" s="24"/>
    </row>
    <row r="23" spans="1:23" ht="24.6" customHeight="1" x14ac:dyDescent="0.2">
      <c r="A23" s="28">
        <v>9</v>
      </c>
      <c r="B23" s="29" t="s">
        <v>41</v>
      </c>
      <c r="C23" s="34" t="s">
        <v>37</v>
      </c>
      <c r="D23" s="22"/>
      <c r="E23" s="24">
        <f t="shared" si="1"/>
        <v>2618133</v>
      </c>
      <c r="F23" s="24">
        <f t="shared" si="2"/>
        <v>6618133</v>
      </c>
      <c r="G23" s="24">
        <f t="shared" si="3"/>
        <v>6284546</v>
      </c>
      <c r="H23" s="68">
        <f t="shared" si="4"/>
        <v>0.94959499907300138</v>
      </c>
      <c r="I23" s="24">
        <f>[1]Munka1!F62</f>
        <v>0</v>
      </c>
      <c r="J23" s="24">
        <f>[2]Munka1!$F$84</f>
        <v>0</v>
      </c>
      <c r="K23" s="24"/>
      <c r="L23" s="24">
        <f>[1]Munka1!G62</f>
        <v>0</v>
      </c>
      <c r="M23" s="24">
        <f>[2]Munka1!$G$84</f>
        <v>0</v>
      </c>
      <c r="N23" s="24"/>
      <c r="O23" s="24">
        <f>[1]Munka1!H62</f>
        <v>2618133</v>
      </c>
      <c r="P23" s="24">
        <f>[2]Munka1!$H$84</f>
        <v>6618133</v>
      </c>
      <c r="Q23" s="24">
        <v>6284546</v>
      </c>
      <c r="R23" s="24">
        <f>[1]Munka1!I62</f>
        <v>0</v>
      </c>
      <c r="S23" s="24">
        <f>[2]Munka1!$I$84</f>
        <v>0</v>
      </c>
      <c r="T23" s="24"/>
      <c r="U23" s="24">
        <f>[1]Munka1!J62</f>
        <v>0</v>
      </c>
      <c r="V23" s="24">
        <f>[2]Munka1!$J$84</f>
        <v>0</v>
      </c>
      <c r="W23" s="24"/>
    </row>
    <row r="24" spans="1:23" ht="24.6" customHeight="1" x14ac:dyDescent="0.2">
      <c r="A24" s="28">
        <v>10</v>
      </c>
      <c r="B24" s="29" t="s">
        <v>88</v>
      </c>
      <c r="C24" s="34" t="s">
        <v>37</v>
      </c>
      <c r="D24" s="22"/>
      <c r="E24" s="24">
        <f t="shared" si="1"/>
        <v>10550327</v>
      </c>
      <c r="F24" s="24">
        <f t="shared" si="2"/>
        <v>7050327</v>
      </c>
      <c r="G24" s="24">
        <f t="shared" si="3"/>
        <v>7089323</v>
      </c>
      <c r="H24" s="68">
        <f t="shared" si="4"/>
        <v>1.0055310909692559</v>
      </c>
      <c r="I24" s="24">
        <f>[1]Munka1!F68</f>
        <v>0</v>
      </c>
      <c r="J24" s="24">
        <f>[2]Munka1!$F$92</f>
        <v>0</v>
      </c>
      <c r="K24" s="24"/>
      <c r="L24" s="24">
        <f>[1]Munka1!G68</f>
        <v>0</v>
      </c>
      <c r="M24" s="24">
        <f>[2]Munka1!$G$92</f>
        <v>0</v>
      </c>
      <c r="N24" s="24"/>
      <c r="O24" s="24">
        <f>[1]Munka1!H68</f>
        <v>10550327</v>
      </c>
      <c r="P24" s="24">
        <f>[2]Munka1!$H$92</f>
        <v>7050327</v>
      </c>
      <c r="Q24" s="24">
        <v>7089323</v>
      </c>
      <c r="R24" s="24">
        <f>[1]Munka1!I68</f>
        <v>0</v>
      </c>
      <c r="S24" s="24">
        <f>[2]Munka1!$I$92</f>
        <v>0</v>
      </c>
      <c r="T24" s="24"/>
      <c r="U24" s="24">
        <f>[1]Munka1!J68</f>
        <v>0</v>
      </c>
      <c r="V24" s="24">
        <f>[2]Munka1!$J$92</f>
        <v>0</v>
      </c>
      <c r="W24" s="24"/>
    </row>
    <row r="25" spans="1:23" s="40" customFormat="1" ht="25.5" customHeight="1" x14ac:dyDescent="0.2">
      <c r="A25" s="28">
        <v>11</v>
      </c>
      <c r="B25" s="38" t="s">
        <v>95</v>
      </c>
      <c r="C25" s="39" t="s">
        <v>54</v>
      </c>
      <c r="D25" s="22"/>
      <c r="E25" s="24">
        <f t="shared" si="1"/>
        <v>903546</v>
      </c>
      <c r="F25" s="24">
        <f t="shared" si="2"/>
        <v>4990989</v>
      </c>
      <c r="G25" s="24">
        <f t="shared" si="3"/>
        <v>6754397</v>
      </c>
      <c r="H25" s="68">
        <f t="shared" si="4"/>
        <v>1.3533183503309665</v>
      </c>
      <c r="I25" s="24">
        <f>[1]Munka1!F74</f>
        <v>848400</v>
      </c>
      <c r="J25" s="24">
        <f>[2]Munka1!$F$100</f>
        <v>4338000</v>
      </c>
      <c r="K25" s="24">
        <v>6123234</v>
      </c>
      <c r="L25" s="24">
        <f>[1]Munka1!G74</f>
        <v>55146</v>
      </c>
      <c r="M25" s="24">
        <f>[2]Munka1!$G$100</f>
        <v>281970</v>
      </c>
      <c r="N25" s="24">
        <v>330652</v>
      </c>
      <c r="O25" s="24">
        <f>[1]Munka1!H74</f>
        <v>0</v>
      </c>
      <c r="P25" s="24">
        <f>[2]Munka1!$H$100</f>
        <v>371019</v>
      </c>
      <c r="Q25" s="35">
        <v>300511</v>
      </c>
      <c r="R25" s="24">
        <f>[1]Munka1!I74</f>
        <v>0</v>
      </c>
      <c r="S25" s="24">
        <f>[2]Munka1!$I$100</f>
        <v>0</v>
      </c>
      <c r="T25" s="35"/>
      <c r="U25" s="24">
        <f>[1]Munka1!J74</f>
        <v>0</v>
      </c>
      <c r="V25" s="24">
        <f>[2]Munka1!$J$100</f>
        <v>0</v>
      </c>
      <c r="W25" s="35"/>
    </row>
    <row r="26" spans="1:23" s="40" customFormat="1" ht="24.6" customHeight="1" x14ac:dyDescent="0.2">
      <c r="A26" s="28">
        <v>12</v>
      </c>
      <c r="B26" s="38" t="s">
        <v>96</v>
      </c>
      <c r="C26" s="39" t="s">
        <v>54</v>
      </c>
      <c r="D26" s="22"/>
      <c r="E26" s="24">
        <f t="shared" si="1"/>
        <v>30211827</v>
      </c>
      <c r="F26" s="24">
        <f t="shared" si="2"/>
        <v>31385480</v>
      </c>
      <c r="G26" s="24">
        <f t="shared" si="3"/>
        <v>23224901</v>
      </c>
      <c r="H26" s="68">
        <f t="shared" si="4"/>
        <v>0.73998871452658999</v>
      </c>
      <c r="I26" s="24">
        <f>[1]Munka1!F80</f>
        <v>25092540</v>
      </c>
      <c r="J26" s="24">
        <f>[2]Munka1!$F$108</f>
        <v>25092540</v>
      </c>
      <c r="K26" s="24">
        <v>19600645</v>
      </c>
      <c r="L26" s="24">
        <f>[1]Munka1!G80</f>
        <v>1631014</v>
      </c>
      <c r="M26" s="24">
        <f>[2]Munka1!$G$108</f>
        <v>1631014</v>
      </c>
      <c r="N26" s="24">
        <v>1405582</v>
      </c>
      <c r="O26" s="24">
        <f>[1]Munka1!H80</f>
        <v>3488273</v>
      </c>
      <c r="P26" s="24">
        <f>[2]Munka1!$H$108</f>
        <v>4661926</v>
      </c>
      <c r="Q26" s="35">
        <v>2218674</v>
      </c>
      <c r="R26" s="24">
        <f>[1]Munka1!I80</f>
        <v>0</v>
      </c>
      <c r="S26" s="24">
        <f>[2]Munka1!$I$108</f>
        <v>0</v>
      </c>
      <c r="T26" s="35"/>
      <c r="U26" s="24">
        <f>[1]Munka1!J80</f>
        <v>0</v>
      </c>
      <c r="V26" s="24">
        <f>[2]Munka1!$J$108</f>
        <v>0</v>
      </c>
      <c r="W26" s="35"/>
    </row>
    <row r="27" spans="1:23" s="40" customFormat="1" ht="20.25" customHeight="1" x14ac:dyDescent="0.2">
      <c r="A27" s="28">
        <v>13</v>
      </c>
      <c r="B27" s="38" t="s">
        <v>42</v>
      </c>
      <c r="C27" s="39" t="s">
        <v>43</v>
      </c>
      <c r="D27" s="22"/>
      <c r="E27" s="24">
        <f t="shared" si="1"/>
        <v>0</v>
      </c>
      <c r="F27" s="24">
        <f t="shared" si="2"/>
        <v>958114</v>
      </c>
      <c r="G27" s="24">
        <f t="shared" si="3"/>
        <v>958114</v>
      </c>
      <c r="H27" s="68">
        <f t="shared" si="4"/>
        <v>1</v>
      </c>
      <c r="I27" s="24">
        <f>[1]Munka1!F86</f>
        <v>0</v>
      </c>
      <c r="J27" s="24">
        <f>[2]Munka1!$F$116</f>
        <v>0</v>
      </c>
      <c r="K27" s="24"/>
      <c r="L27" s="24">
        <f>[1]Munka1!G86</f>
        <v>0</v>
      </c>
      <c r="M27" s="24">
        <f>[2]Munka1!$G$116</f>
        <v>0</v>
      </c>
      <c r="N27" s="24"/>
      <c r="O27" s="24">
        <f>[1]Munka1!H86</f>
        <v>0</v>
      </c>
      <c r="P27" s="24">
        <f>[2]Munka1!$H$116</f>
        <v>0</v>
      </c>
      <c r="Q27" s="35"/>
      <c r="R27" s="24">
        <f>[1]Munka1!I86</f>
        <v>0</v>
      </c>
      <c r="S27" s="24">
        <f>[2]Munka1!$I$116</f>
        <v>0</v>
      </c>
      <c r="T27" s="35"/>
      <c r="U27" s="24">
        <f>[1]Munka1!J86</f>
        <v>0</v>
      </c>
      <c r="V27" s="24">
        <f>[2]Munka1!$J$116</f>
        <v>958114</v>
      </c>
      <c r="W27" s="35">
        <v>958114</v>
      </c>
    </row>
    <row r="28" spans="1:23" s="40" customFormat="1" ht="24.6" customHeight="1" x14ac:dyDescent="0.2">
      <c r="A28" s="28">
        <v>14</v>
      </c>
      <c r="B28" s="29" t="s">
        <v>44</v>
      </c>
      <c r="C28" s="34" t="s">
        <v>40</v>
      </c>
      <c r="D28" s="22"/>
      <c r="E28" s="24">
        <f t="shared" si="1"/>
        <v>6108278</v>
      </c>
      <c r="F28" s="24">
        <f t="shared" si="2"/>
        <v>8789724</v>
      </c>
      <c r="G28" s="24">
        <f t="shared" si="3"/>
        <v>5869718</v>
      </c>
      <c r="H28" s="68">
        <f t="shared" si="4"/>
        <v>0.66779320943410736</v>
      </c>
      <c r="I28" s="24">
        <f>[1]Munka1!F92</f>
        <v>0</v>
      </c>
      <c r="J28" s="24">
        <f>[2]Munka1!$F$124</f>
        <v>0</v>
      </c>
      <c r="K28" s="24"/>
      <c r="L28" s="24">
        <f>[1]Munka1!G92</f>
        <v>0</v>
      </c>
      <c r="M28" s="24">
        <f>[2]Munka1!$G$124</f>
        <v>0</v>
      </c>
      <c r="N28" s="24"/>
      <c r="O28" s="24">
        <f>[1]Munka1!H92</f>
        <v>6108278</v>
      </c>
      <c r="P28" s="24">
        <f>[2]Munka1!$H$124</f>
        <v>8691701</v>
      </c>
      <c r="Q28" s="35">
        <v>5771695</v>
      </c>
      <c r="R28" s="24">
        <f>[1]Munka1!I92</f>
        <v>0</v>
      </c>
      <c r="S28" s="24">
        <f>[2]Munka1!$I$124</f>
        <v>0</v>
      </c>
      <c r="T28" s="35"/>
      <c r="U28" s="24">
        <f>[1]Munka1!J92</f>
        <v>0</v>
      </c>
      <c r="V28" s="24">
        <f>[2]Munka1!$J$124</f>
        <v>98023</v>
      </c>
      <c r="W28" s="35">
        <v>98023</v>
      </c>
    </row>
    <row r="29" spans="1:23" s="40" customFormat="1" ht="24.6" customHeight="1" x14ac:dyDescent="0.2">
      <c r="A29" s="28">
        <v>15</v>
      </c>
      <c r="B29" s="29" t="s">
        <v>45</v>
      </c>
      <c r="C29" s="34" t="s">
        <v>46</v>
      </c>
      <c r="D29" s="22">
        <v>1</v>
      </c>
      <c r="E29" s="24">
        <f t="shared" si="1"/>
        <v>7921769</v>
      </c>
      <c r="F29" s="24">
        <f t="shared" si="2"/>
        <v>18988293</v>
      </c>
      <c r="G29" s="24">
        <f t="shared" si="3"/>
        <v>14480652</v>
      </c>
      <c r="H29" s="68">
        <f t="shared" si="4"/>
        <v>0.76260946679093267</v>
      </c>
      <c r="I29" s="24">
        <f>[1]Munka1!F98</f>
        <v>0</v>
      </c>
      <c r="J29" s="24">
        <f>[2]Munka1!$F$132</f>
        <v>3430000</v>
      </c>
      <c r="K29" s="24">
        <v>3400000</v>
      </c>
      <c r="L29" s="24">
        <f>[1]Munka1!G98</f>
        <v>0</v>
      </c>
      <c r="M29" s="24">
        <f>[2]Munka1!$G$132</f>
        <v>432900</v>
      </c>
      <c r="N29" s="24">
        <v>432900</v>
      </c>
      <c r="O29" s="24">
        <f>[1]Munka1!H98</f>
        <v>4921769</v>
      </c>
      <c r="P29" s="24">
        <f>[2]Munka1!$H$132</f>
        <v>12110313</v>
      </c>
      <c r="Q29" s="35">
        <v>7641752</v>
      </c>
      <c r="R29" s="24">
        <f>[1]Munka1!I98</f>
        <v>0</v>
      </c>
      <c r="S29" s="24">
        <f>[2]Munka1!$I$132</f>
        <v>0</v>
      </c>
      <c r="T29" s="35"/>
      <c r="U29" s="24">
        <f>[1]Munka1!J98</f>
        <v>3000000</v>
      </c>
      <c r="V29" s="24">
        <f>[2]Munka1!$J$132</f>
        <v>3015080</v>
      </c>
      <c r="W29" s="35">
        <v>3006000</v>
      </c>
    </row>
    <row r="30" spans="1:23" s="40" customFormat="1" ht="24.6" customHeight="1" x14ac:dyDescent="0.2">
      <c r="A30" s="28">
        <v>16</v>
      </c>
      <c r="B30" s="38" t="s">
        <v>47</v>
      </c>
      <c r="C30" s="39" t="s">
        <v>48</v>
      </c>
      <c r="D30" s="22">
        <v>1</v>
      </c>
      <c r="E30" s="24">
        <f t="shared" si="1"/>
        <v>5954183</v>
      </c>
      <c r="F30" s="24">
        <f t="shared" si="2"/>
        <v>6813311</v>
      </c>
      <c r="G30" s="24">
        <f t="shared" si="3"/>
        <v>5739692</v>
      </c>
      <c r="H30" s="68">
        <f t="shared" si="4"/>
        <v>0.84242330931319587</v>
      </c>
      <c r="I30" s="24">
        <f>[1]Munka1!F104</f>
        <v>5242640</v>
      </c>
      <c r="J30" s="24">
        <f>[2]Munka1!$F$140</f>
        <v>6135578</v>
      </c>
      <c r="K30" s="24">
        <v>5038554</v>
      </c>
      <c r="L30" s="24">
        <f>[1]Munka1!G104</f>
        <v>711543</v>
      </c>
      <c r="M30" s="24">
        <f>[2]Munka1!$G$140</f>
        <v>677733</v>
      </c>
      <c r="N30" s="24">
        <v>639138</v>
      </c>
      <c r="O30" s="24">
        <f>[1]Munka1!H104</f>
        <v>0</v>
      </c>
      <c r="P30" s="24">
        <f>[2]Munka1!$H$140</f>
        <v>0</v>
      </c>
      <c r="Q30" s="35">
        <v>62000</v>
      </c>
      <c r="R30" s="24">
        <f>[1]Munka1!I104</f>
        <v>0</v>
      </c>
      <c r="S30" s="24">
        <f>[2]Munka1!$I$140</f>
        <v>0</v>
      </c>
      <c r="T30" s="35"/>
      <c r="U30" s="24">
        <f>[1]Munka1!J104</f>
        <v>0</v>
      </c>
      <c r="V30" s="24">
        <f>[2]Munka1!$J$140</f>
        <v>0</v>
      </c>
      <c r="W30" s="35"/>
    </row>
    <row r="31" spans="1:23" s="40" customFormat="1" ht="24.6" customHeight="1" x14ac:dyDescent="0.2">
      <c r="A31" s="28">
        <v>17</v>
      </c>
      <c r="B31" s="38" t="s">
        <v>49</v>
      </c>
      <c r="C31" s="39" t="s">
        <v>50</v>
      </c>
      <c r="D31" s="22">
        <v>1</v>
      </c>
      <c r="E31" s="24">
        <f t="shared" si="1"/>
        <v>12417790</v>
      </c>
      <c r="F31" s="24">
        <f t="shared" si="2"/>
        <v>24017456</v>
      </c>
      <c r="G31" s="24">
        <f t="shared" si="3"/>
        <v>22276179</v>
      </c>
      <c r="H31" s="68">
        <f t="shared" si="4"/>
        <v>0.92749952367977695</v>
      </c>
      <c r="I31" s="24">
        <f>[1]Munka1!F110</f>
        <v>2566670</v>
      </c>
      <c r="J31" s="24">
        <f>[2]Munka1!$F$148</f>
        <v>5331746</v>
      </c>
      <c r="K31" s="24">
        <v>5225356</v>
      </c>
      <c r="L31" s="24">
        <f>[1]Munka1!G110</f>
        <v>351120</v>
      </c>
      <c r="M31" s="24">
        <f>[2]Munka1!$G$148</f>
        <v>878580</v>
      </c>
      <c r="N31" s="24">
        <v>868573</v>
      </c>
      <c r="O31" s="24">
        <f>[1]Munka1!H110</f>
        <v>9500000</v>
      </c>
      <c r="P31" s="24">
        <f>[2]Munka1!$H$148</f>
        <v>17807130</v>
      </c>
      <c r="Q31" s="35">
        <v>16182250</v>
      </c>
      <c r="R31" s="24">
        <f>[1]Munka1!I110</f>
        <v>0</v>
      </c>
      <c r="S31" s="24">
        <f>[2]Munka1!$I$148</f>
        <v>0</v>
      </c>
      <c r="T31" s="35"/>
      <c r="U31" s="24">
        <f>[1]Munka1!J110</f>
        <v>0</v>
      </c>
      <c r="V31" s="24">
        <f>[2]Munka1!$J$148</f>
        <v>0</v>
      </c>
      <c r="W31" s="35"/>
    </row>
    <row r="32" spans="1:23" s="40" customFormat="1" x14ac:dyDescent="0.2">
      <c r="A32" s="28">
        <v>18</v>
      </c>
      <c r="B32" s="38" t="s">
        <v>87</v>
      </c>
      <c r="C32" s="34" t="s">
        <v>46</v>
      </c>
      <c r="D32" s="22"/>
      <c r="E32" s="24">
        <f t="shared" si="1"/>
        <v>2331130</v>
      </c>
      <c r="F32" s="24">
        <f t="shared" si="2"/>
        <v>2951130</v>
      </c>
      <c r="G32" s="24">
        <f t="shared" si="3"/>
        <v>2212593</v>
      </c>
      <c r="H32" s="68">
        <f t="shared" si="4"/>
        <v>0.74974433522074591</v>
      </c>
      <c r="I32" s="24">
        <f>[1]Munka1!F116</f>
        <v>0</v>
      </c>
      <c r="J32" s="24">
        <f>[2]Munka1!$F$156</f>
        <v>0</v>
      </c>
      <c r="K32" s="24"/>
      <c r="L32" s="24">
        <f>[1]Munka1!G116</f>
        <v>0</v>
      </c>
      <c r="M32" s="24">
        <f>[2]Munka1!$G$156</f>
        <v>0</v>
      </c>
      <c r="N32" s="24"/>
      <c r="O32" s="24">
        <f>[1]Munka1!H116</f>
        <v>2331130</v>
      </c>
      <c r="P32" s="24">
        <f>[2]Munka1!$H$156</f>
        <v>2951130</v>
      </c>
      <c r="Q32" s="35">
        <v>2212593</v>
      </c>
      <c r="R32" s="24">
        <f>[1]Munka1!I116</f>
        <v>0</v>
      </c>
      <c r="S32" s="24">
        <f>[2]Munka1!$I$156</f>
        <v>0</v>
      </c>
      <c r="T32" s="35"/>
      <c r="U32" s="24">
        <f>[1]Munka1!J116</f>
        <v>0</v>
      </c>
      <c r="V32" s="24">
        <f>[2]Munka1!$J$156</f>
        <v>0</v>
      </c>
      <c r="W32" s="35"/>
    </row>
    <row r="33" spans="1:51" s="40" customFormat="1" x14ac:dyDescent="0.2">
      <c r="A33" s="28">
        <v>19</v>
      </c>
      <c r="B33" s="38" t="s">
        <v>86</v>
      </c>
      <c r="C33" s="34" t="s">
        <v>40</v>
      </c>
      <c r="D33" s="22"/>
      <c r="E33" s="24">
        <f t="shared" si="1"/>
        <v>1000000</v>
      </c>
      <c r="F33" s="24">
        <f t="shared" si="2"/>
        <v>18238410</v>
      </c>
      <c r="G33" s="24">
        <f t="shared" si="3"/>
        <v>0</v>
      </c>
      <c r="H33" s="68">
        <f t="shared" si="4"/>
        <v>0</v>
      </c>
      <c r="I33" s="24">
        <f>[1]Munka1!F122</f>
        <v>0</v>
      </c>
      <c r="J33" s="24">
        <f>[2]Munka1!$F$164</f>
        <v>0</v>
      </c>
      <c r="K33" s="24"/>
      <c r="L33" s="24">
        <f>[1]Munka1!G122</f>
        <v>0</v>
      </c>
      <c r="M33" s="24">
        <f>[2]Munka1!$G$164</f>
        <v>0</v>
      </c>
      <c r="N33" s="24"/>
      <c r="O33" s="24">
        <f>[1]Munka1!H122</f>
        <v>0</v>
      </c>
      <c r="P33" s="24">
        <f>[2]Munka1!$H$164</f>
        <v>0</v>
      </c>
      <c r="Q33" s="35"/>
      <c r="R33" s="24">
        <f>[1]Munka1!I122</f>
        <v>0</v>
      </c>
      <c r="S33" s="24">
        <f>[2]Munka1!$I$164</f>
        <v>0</v>
      </c>
      <c r="T33" s="35"/>
      <c r="U33" s="24">
        <f>[1]Munka1!J122</f>
        <v>1000000</v>
      </c>
      <c r="V33" s="24">
        <f>[2]Munka1!$J$164</f>
        <v>18238410</v>
      </c>
      <c r="W33" s="35">
        <v>0</v>
      </c>
    </row>
    <row r="34" spans="1:51" s="40" customFormat="1" x14ac:dyDescent="0.2">
      <c r="A34" s="28">
        <v>20</v>
      </c>
      <c r="B34" s="29" t="s">
        <v>65</v>
      </c>
      <c r="C34" s="63" t="s">
        <v>66</v>
      </c>
      <c r="D34" s="22"/>
      <c r="E34" s="24">
        <f t="shared" si="1"/>
        <v>1000000</v>
      </c>
      <c r="F34" s="24">
        <f t="shared" si="2"/>
        <v>5800000</v>
      </c>
      <c r="G34" s="24">
        <f t="shared" si="3"/>
        <v>5800000</v>
      </c>
      <c r="H34" s="68">
        <f t="shared" si="4"/>
        <v>1</v>
      </c>
      <c r="I34" s="24">
        <f>[1]Munka1!F128</f>
        <v>0</v>
      </c>
      <c r="J34" s="24">
        <f>[2]Munka1!$F$172</f>
        <v>0</v>
      </c>
      <c r="K34" s="24"/>
      <c r="L34" s="24">
        <f>[1]Munka1!G128</f>
        <v>0</v>
      </c>
      <c r="M34" s="24">
        <f>[2]Munka1!$G$172</f>
        <v>0</v>
      </c>
      <c r="N34" s="24"/>
      <c r="O34" s="24">
        <f>[1]Munka1!H128</f>
        <v>0</v>
      </c>
      <c r="P34" s="24">
        <f>[2]Munka1!$H$172</f>
        <v>0</v>
      </c>
      <c r="Q34" s="35"/>
      <c r="R34" s="24">
        <f>[1]Munka1!I128</f>
        <v>0</v>
      </c>
      <c r="S34" s="24">
        <f>[2]Munka1!$I$172</f>
        <v>0</v>
      </c>
      <c r="T34" s="35"/>
      <c r="U34" s="24">
        <f>[1]Munka1!J128</f>
        <v>1000000</v>
      </c>
      <c r="V34" s="24">
        <f>[2]Munka1!$J$172</f>
        <v>5800000</v>
      </c>
      <c r="W34" s="35">
        <v>5800000</v>
      </c>
    </row>
    <row r="35" spans="1:51" s="40" customFormat="1" x14ac:dyDescent="0.2">
      <c r="A35" s="28">
        <v>21</v>
      </c>
      <c r="B35" s="29" t="s">
        <v>51</v>
      </c>
      <c r="C35" s="63" t="s">
        <v>108</v>
      </c>
      <c r="D35" s="22"/>
      <c r="E35" s="24">
        <f t="shared" si="1"/>
        <v>1900000</v>
      </c>
      <c r="F35" s="24">
        <f t="shared" si="2"/>
        <v>500000</v>
      </c>
      <c r="G35" s="24">
        <f t="shared" si="3"/>
        <v>538916</v>
      </c>
      <c r="H35" s="68">
        <f t="shared" si="4"/>
        <v>1.0778319999999999</v>
      </c>
      <c r="I35" s="24">
        <f>[1]Munka1!F134</f>
        <v>0</v>
      </c>
      <c r="J35" s="24">
        <f>[2]Munka1!$F$180</f>
        <v>0</v>
      </c>
      <c r="K35" s="24"/>
      <c r="L35" s="24">
        <f>[1]Munka1!G134</f>
        <v>0</v>
      </c>
      <c r="M35" s="24">
        <f>[2]Munka1!$G$180</f>
        <v>0</v>
      </c>
      <c r="N35" s="24"/>
      <c r="O35" s="24">
        <f>[1]Munka1!H134</f>
        <v>1900000</v>
      </c>
      <c r="P35" s="24">
        <f>[2]Munka1!$H$180</f>
        <v>500000</v>
      </c>
      <c r="Q35" s="35">
        <v>538916</v>
      </c>
      <c r="R35" s="24">
        <f>[1]Munka1!I134</f>
        <v>0</v>
      </c>
      <c r="S35" s="24">
        <f>[2]Munka1!$I$180</f>
        <v>0</v>
      </c>
      <c r="T35" s="35"/>
      <c r="U35" s="24">
        <f>[1]Munka1!J134</f>
        <v>0</v>
      </c>
      <c r="V35" s="24">
        <f>[2]Munka1!$J$180</f>
        <v>0</v>
      </c>
      <c r="W35" s="35"/>
    </row>
    <row r="36" spans="1:51" s="33" customFormat="1" ht="28.5" customHeight="1" x14ac:dyDescent="0.2">
      <c r="A36" s="43" t="s">
        <v>73</v>
      </c>
      <c r="B36" s="30" t="s">
        <v>85</v>
      </c>
      <c r="C36" s="44"/>
      <c r="D36" s="31">
        <f>SUM(D15:D34)</f>
        <v>6</v>
      </c>
      <c r="E36" s="32">
        <f>SUM(E15:E35)</f>
        <v>202545602</v>
      </c>
      <c r="F36" s="32">
        <f t="shared" ref="F36:G36" si="5">SUM(F15:F35)</f>
        <v>258732978</v>
      </c>
      <c r="G36" s="32">
        <f t="shared" si="5"/>
        <v>220434775</v>
      </c>
      <c r="H36" s="69">
        <f t="shared" si="4"/>
        <v>0.851977883546024</v>
      </c>
      <c r="I36" s="32">
        <f>SUM(I15:I35)</f>
        <v>72948417</v>
      </c>
      <c r="J36" s="32">
        <f t="shared" ref="J36:W36" si="6">SUM(J15:J35)</f>
        <v>81276152</v>
      </c>
      <c r="K36" s="32">
        <f t="shared" si="6"/>
        <v>75664786</v>
      </c>
      <c r="L36" s="32">
        <f t="shared" si="6"/>
        <v>7851251</v>
      </c>
      <c r="M36" s="32">
        <f t="shared" si="6"/>
        <v>8934141</v>
      </c>
      <c r="N36" s="32">
        <f t="shared" si="6"/>
        <v>8488087</v>
      </c>
      <c r="O36" s="32">
        <f t="shared" si="6"/>
        <v>91920101</v>
      </c>
      <c r="P36" s="32">
        <f t="shared" si="6"/>
        <v>117253870</v>
      </c>
      <c r="Q36" s="32">
        <f t="shared" si="6"/>
        <v>103337243</v>
      </c>
      <c r="R36" s="32">
        <f t="shared" si="6"/>
        <v>13742500</v>
      </c>
      <c r="S36" s="32">
        <f t="shared" si="6"/>
        <v>12075855</v>
      </c>
      <c r="T36" s="32">
        <f t="shared" si="6"/>
        <v>12065855</v>
      </c>
      <c r="U36" s="32">
        <f t="shared" si="6"/>
        <v>16083333</v>
      </c>
      <c r="V36" s="32">
        <f t="shared" si="6"/>
        <v>39192960</v>
      </c>
      <c r="W36" s="32">
        <f t="shared" si="6"/>
        <v>20878804</v>
      </c>
      <c r="X36" s="36">
        <f t="shared" ref="X36" si="7">SUM(I36:W36)-E36</f>
        <v>479167753</v>
      </c>
    </row>
    <row r="37" spans="1:51" s="47" customFormat="1" ht="24.6" customHeight="1" x14ac:dyDescent="0.2">
      <c r="A37" s="6" t="s">
        <v>4</v>
      </c>
      <c r="B37" s="8" t="s">
        <v>7</v>
      </c>
      <c r="C37" s="17"/>
      <c r="D37" s="46"/>
      <c r="E37" s="24"/>
      <c r="F37" s="24"/>
      <c r="G37" s="24"/>
      <c r="H37" s="68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</row>
    <row r="38" spans="1:51" ht="24.6" customHeight="1" x14ac:dyDescent="0.2">
      <c r="A38" s="28">
        <v>1</v>
      </c>
      <c r="B38" s="29" t="s">
        <v>93</v>
      </c>
      <c r="C38" s="34" t="s">
        <v>34</v>
      </c>
      <c r="D38" s="22">
        <v>1</v>
      </c>
      <c r="E38" s="24">
        <f t="shared" ref="E38" si="8">I38+L38+O38+R38+U38</f>
        <v>5157600</v>
      </c>
      <c r="F38" s="24">
        <f t="shared" ref="F38" si="9">J38+M38+P38+S38+V38</f>
        <v>5759600</v>
      </c>
      <c r="G38" s="24">
        <f t="shared" ref="G38" si="10">K38+N38+Q38+T38+W38</f>
        <v>5702903</v>
      </c>
      <c r="H38" s="68">
        <f t="shared" si="4"/>
        <v>0.99015608722827975</v>
      </c>
      <c r="I38" s="24">
        <f>[1]Munka1!F147</f>
        <v>4520000</v>
      </c>
      <c r="J38" s="24">
        <f>[2]Munka1!$F$197</f>
        <v>5070000</v>
      </c>
      <c r="K38" s="24">
        <v>5044770</v>
      </c>
      <c r="L38" s="24">
        <f>[1]Munka1!G147</f>
        <v>617600</v>
      </c>
      <c r="M38" s="24">
        <f>[2]Munka1!$G$197</f>
        <v>669600</v>
      </c>
      <c r="N38" s="24">
        <v>649596</v>
      </c>
      <c r="O38" s="24">
        <f>[1]Munka1!H147</f>
        <v>20000</v>
      </c>
      <c r="P38" s="24">
        <f>[2]Munka1!$H$197</f>
        <v>20000</v>
      </c>
      <c r="Q38" s="24">
        <v>8537</v>
      </c>
      <c r="R38" s="24">
        <f>[1]Munka1!I147</f>
        <v>0</v>
      </c>
      <c r="S38" s="24">
        <f>[2]Munka1!$I$197</f>
        <v>0</v>
      </c>
      <c r="T38" s="24"/>
      <c r="U38" s="24">
        <f>[1]Munka1!J147</f>
        <v>0</v>
      </c>
      <c r="V38" s="24">
        <f>[2]Munka1!$J$197</f>
        <v>0</v>
      </c>
      <c r="W38" s="24"/>
    </row>
    <row r="39" spans="1:51" ht="25.5" customHeight="1" x14ac:dyDescent="0.2">
      <c r="A39" s="28">
        <v>2</v>
      </c>
      <c r="B39" s="29" t="s">
        <v>90</v>
      </c>
      <c r="C39" s="34" t="s">
        <v>39</v>
      </c>
      <c r="D39" s="22"/>
      <c r="E39" s="24">
        <f t="shared" ref="E39:E47" si="11">I39+L39+O39+R39+U39</f>
        <v>25021698</v>
      </c>
      <c r="F39" s="24">
        <f t="shared" ref="F39:F47" si="12">J39+M39+P39+S39+V39</f>
        <v>22079823</v>
      </c>
      <c r="G39" s="24">
        <f t="shared" ref="G39:G47" si="13">K39+N39+Q39+T39+W39</f>
        <v>19037477</v>
      </c>
      <c r="H39" s="68">
        <f t="shared" si="4"/>
        <v>0.86221148602504649</v>
      </c>
      <c r="I39" s="24">
        <f>[1]Munka1!F153</f>
        <v>0</v>
      </c>
      <c r="J39" s="24">
        <f>[2]Munka1!$F$205</f>
        <v>0</v>
      </c>
      <c r="K39" s="24"/>
      <c r="L39" s="24">
        <f>[1]Munka1!G153</f>
        <v>0</v>
      </c>
      <c r="M39" s="24">
        <f>[2]Munka1!$G$205</f>
        <v>0</v>
      </c>
      <c r="N39" s="24"/>
      <c r="O39" s="24">
        <f>[1]Munka1!H153</f>
        <v>8800000</v>
      </c>
      <c r="P39" s="24">
        <f>[2]Munka1!$H$205</f>
        <v>6106647</v>
      </c>
      <c r="Q39" s="24">
        <f>[3]Munka1!$I$33</f>
        <v>3238404</v>
      </c>
      <c r="R39" s="24">
        <f>[1]Munka1!I153</f>
        <v>13200000</v>
      </c>
      <c r="S39" s="24">
        <f>[2]Munka1!$I$205</f>
        <v>10714103</v>
      </c>
      <c r="T39" s="24">
        <f>[3]Munka1!$I$34</f>
        <v>10540000</v>
      </c>
      <c r="U39" s="24">
        <f>[1]Munka1!J153</f>
        <v>3021698</v>
      </c>
      <c r="V39" s="24">
        <f>[2]Munka1!$J$205</f>
        <v>5259073</v>
      </c>
      <c r="W39" s="24">
        <f>[3]Munka1!$I$35</f>
        <v>5259073</v>
      </c>
    </row>
    <row r="40" spans="1:51" ht="35.450000000000003" customHeight="1" x14ac:dyDescent="0.2">
      <c r="A40" s="28">
        <v>3</v>
      </c>
      <c r="B40" s="29" t="s">
        <v>52</v>
      </c>
      <c r="C40" s="34" t="s">
        <v>53</v>
      </c>
      <c r="D40" s="64"/>
      <c r="E40" s="24">
        <f t="shared" si="11"/>
        <v>3997000</v>
      </c>
      <c r="F40" s="24">
        <f t="shared" si="12"/>
        <v>3997000</v>
      </c>
      <c r="G40" s="24">
        <f t="shared" si="13"/>
        <v>2686433</v>
      </c>
      <c r="H40" s="68">
        <f t="shared" si="4"/>
        <v>0.67211233425068806</v>
      </c>
      <c r="I40" s="24">
        <f>[1]Munka1!F159</f>
        <v>0</v>
      </c>
      <c r="J40" s="24">
        <f>[2]Munka1!$F$213</f>
        <v>0</v>
      </c>
      <c r="K40" s="24"/>
      <c r="L40" s="24">
        <f>[1]Munka1!G159</f>
        <v>0</v>
      </c>
      <c r="M40" s="24">
        <f>[2]Munka1!$G$213</f>
        <v>0</v>
      </c>
      <c r="N40" s="24"/>
      <c r="O40" s="24">
        <f>[1]Munka1!H159</f>
        <v>997000</v>
      </c>
      <c r="P40" s="24">
        <f>[2]Munka1!$H$213</f>
        <v>997000</v>
      </c>
      <c r="Q40" s="24">
        <v>520433</v>
      </c>
      <c r="R40" s="24">
        <f>[1]Munka1!I159</f>
        <v>0</v>
      </c>
      <c r="S40" s="24">
        <f>[2]Munka1!$I$213</f>
        <v>0</v>
      </c>
      <c r="T40" s="24"/>
      <c r="U40" s="24">
        <f>[1]Munka1!J159</f>
        <v>3000000</v>
      </c>
      <c r="V40" s="24">
        <f>[2]Munka1!$J$213</f>
        <v>3000000</v>
      </c>
      <c r="W40" s="24">
        <v>2166000</v>
      </c>
    </row>
    <row r="41" spans="1:51" ht="24.6" customHeight="1" x14ac:dyDescent="0.2">
      <c r="A41" s="28">
        <v>4</v>
      </c>
      <c r="B41" s="29" t="s">
        <v>68</v>
      </c>
      <c r="C41" s="34" t="s">
        <v>66</v>
      </c>
      <c r="D41" s="22"/>
      <c r="E41" s="24">
        <f t="shared" si="11"/>
        <v>900000</v>
      </c>
      <c r="F41" s="24">
        <f t="shared" si="12"/>
        <v>900000</v>
      </c>
      <c r="G41" s="24">
        <f t="shared" si="13"/>
        <v>875000</v>
      </c>
      <c r="H41" s="68">
        <f t="shared" si="4"/>
        <v>0.97222222222222221</v>
      </c>
      <c r="I41" s="24">
        <f>[1]Munka1!F165</f>
        <v>0</v>
      </c>
      <c r="J41" s="24">
        <f>[2]Munka1!$F$221</f>
        <v>0</v>
      </c>
      <c r="K41" s="24"/>
      <c r="L41" s="24">
        <f>[1]Munka1!G165</f>
        <v>0</v>
      </c>
      <c r="M41" s="24">
        <f>[2]Munka1!$G$221</f>
        <v>0</v>
      </c>
      <c r="N41" s="24"/>
      <c r="O41" s="24">
        <f>[1]Munka1!H165</f>
        <v>0</v>
      </c>
      <c r="P41" s="24">
        <f>[2]Munka1!$H$221</f>
        <v>0</v>
      </c>
      <c r="Q41" s="24"/>
      <c r="R41" s="24">
        <f>[1]Munka1!I165</f>
        <v>0</v>
      </c>
      <c r="S41" s="24">
        <f>[2]Munka1!$I$221</f>
        <v>0</v>
      </c>
      <c r="T41" s="24"/>
      <c r="U41" s="24">
        <f>[1]Munka1!J165</f>
        <v>900000</v>
      </c>
      <c r="V41" s="24">
        <f>[2]Munka1!$J$221</f>
        <v>900000</v>
      </c>
      <c r="W41" s="24">
        <v>875000</v>
      </c>
    </row>
    <row r="42" spans="1:51" ht="24.6" customHeight="1" x14ac:dyDescent="0.2">
      <c r="A42" s="28">
        <v>5</v>
      </c>
      <c r="B42" s="29" t="s">
        <v>75</v>
      </c>
      <c r="C42" s="34" t="s">
        <v>74</v>
      </c>
      <c r="D42" s="22"/>
      <c r="E42" s="24">
        <f t="shared" si="11"/>
        <v>0</v>
      </c>
      <c r="F42" s="24">
        <f t="shared" si="12"/>
        <v>2510690</v>
      </c>
      <c r="G42" s="24">
        <f t="shared" si="13"/>
        <v>2490430</v>
      </c>
      <c r="H42" s="68">
        <f t="shared" si="4"/>
        <v>0.99193050515993608</v>
      </c>
      <c r="I42" s="24">
        <f>[1]Munka1!F171</f>
        <v>0</v>
      </c>
      <c r="J42" s="24">
        <f>[2]Munka1!$F$229</f>
        <v>0</v>
      </c>
      <c r="K42" s="35"/>
      <c r="L42" s="24">
        <f>[1]Munka1!G171</f>
        <v>0</v>
      </c>
      <c r="M42" s="24">
        <f>[2]Munka1!$G$229</f>
        <v>0</v>
      </c>
      <c r="N42" s="35"/>
      <c r="O42" s="24">
        <f>[1]Munka1!H171</f>
        <v>0</v>
      </c>
      <c r="P42" s="24">
        <f>[2]Munka1!$H$229</f>
        <v>2510690</v>
      </c>
      <c r="Q42" s="35">
        <v>2490430</v>
      </c>
      <c r="R42" s="24">
        <f>[1]Munka1!I171</f>
        <v>0</v>
      </c>
      <c r="S42" s="24">
        <f>[2]Munka1!$I$229</f>
        <v>0</v>
      </c>
      <c r="T42" s="35"/>
      <c r="U42" s="24">
        <f>[1]Munka1!J171</f>
        <v>0</v>
      </c>
      <c r="V42" s="24">
        <f>[2]Munka1!$J$229</f>
        <v>0</v>
      </c>
      <c r="W42" s="35"/>
    </row>
    <row r="43" spans="1:51" ht="35.25" customHeight="1" x14ac:dyDescent="0.2">
      <c r="A43" s="28">
        <v>6</v>
      </c>
      <c r="B43" s="29" t="s">
        <v>76</v>
      </c>
      <c r="C43" s="34" t="s">
        <v>74</v>
      </c>
      <c r="D43" s="22"/>
      <c r="E43" s="24">
        <f t="shared" si="11"/>
        <v>0</v>
      </c>
      <c r="F43" s="24">
        <f t="shared" si="12"/>
        <v>302600</v>
      </c>
      <c r="G43" s="24">
        <f t="shared" si="13"/>
        <v>302600</v>
      </c>
      <c r="H43" s="68">
        <f t="shared" si="4"/>
        <v>1</v>
      </c>
      <c r="I43" s="24">
        <f>[1]Munka1!F177</f>
        <v>0</v>
      </c>
      <c r="J43" s="24">
        <f>[2]Munka1!$F$237</f>
        <v>0</v>
      </c>
      <c r="K43" s="35"/>
      <c r="L43" s="24">
        <f>[1]Munka1!G177</f>
        <v>0</v>
      </c>
      <c r="M43" s="24">
        <f>[2]Munka1!$G$237</f>
        <v>0</v>
      </c>
      <c r="N43" s="35"/>
      <c r="O43" s="24">
        <f>[1]Munka1!H177</f>
        <v>0</v>
      </c>
      <c r="P43" s="24">
        <f>[2]Munka1!$H$237</f>
        <v>302600</v>
      </c>
      <c r="Q43" s="35">
        <v>302600</v>
      </c>
      <c r="R43" s="24">
        <f>[1]Munka1!I177</f>
        <v>0</v>
      </c>
      <c r="S43" s="24">
        <f>[2]Munka1!$I$237</f>
        <v>0</v>
      </c>
      <c r="T43" s="35"/>
      <c r="U43" s="24">
        <f>[1]Munka1!J177</f>
        <v>0</v>
      </c>
      <c r="V43" s="24">
        <f>[2]Munka1!$J$237</f>
        <v>0</v>
      </c>
      <c r="W43" s="35"/>
    </row>
    <row r="44" spans="1:51" ht="36" customHeight="1" x14ac:dyDescent="0.2">
      <c r="A44" s="28">
        <v>7</v>
      </c>
      <c r="B44" s="29" t="s">
        <v>97</v>
      </c>
      <c r="C44" s="34" t="s">
        <v>39</v>
      </c>
      <c r="D44" s="22"/>
      <c r="E44" s="24">
        <f t="shared" si="11"/>
        <v>0</v>
      </c>
      <c r="F44" s="24">
        <f t="shared" si="12"/>
        <v>7244080</v>
      </c>
      <c r="G44" s="24">
        <f t="shared" si="13"/>
        <v>7244080</v>
      </c>
      <c r="H44" s="68">
        <f t="shared" si="4"/>
        <v>1</v>
      </c>
      <c r="I44" s="24">
        <f>[1]Munka1!F183</f>
        <v>0</v>
      </c>
      <c r="J44" s="24">
        <f>[2]Munka1!$F$245</f>
        <v>0</v>
      </c>
      <c r="K44" s="35"/>
      <c r="L44" s="24">
        <f>[1]Munka1!G183</f>
        <v>0</v>
      </c>
      <c r="M44" s="24">
        <f>[2]Munka1!$G$245</f>
        <v>0</v>
      </c>
      <c r="N44" s="35"/>
      <c r="O44" s="24">
        <f>[1]Munka1!H183</f>
        <v>0</v>
      </c>
      <c r="P44" s="24">
        <f>[2]Munka1!$H$245</f>
        <v>7244080</v>
      </c>
      <c r="Q44" s="35">
        <v>7244080</v>
      </c>
      <c r="R44" s="24">
        <f>[1]Munka1!I183</f>
        <v>0</v>
      </c>
      <c r="S44" s="24">
        <f>[2]Munka1!$I$245</f>
        <v>0</v>
      </c>
      <c r="T44" s="35"/>
      <c r="U44" s="24">
        <f>[1]Munka1!J183</f>
        <v>0</v>
      </c>
      <c r="V44" s="24">
        <f>[2]Munka1!$J$245</f>
        <v>0</v>
      </c>
      <c r="W44" s="35"/>
    </row>
    <row r="45" spans="1:51" ht="40.5" customHeight="1" x14ac:dyDescent="0.2">
      <c r="A45" s="28">
        <v>8</v>
      </c>
      <c r="B45" s="29" t="s">
        <v>98</v>
      </c>
      <c r="C45" s="34" t="s">
        <v>99</v>
      </c>
      <c r="D45" s="22">
        <v>1</v>
      </c>
      <c r="E45" s="24">
        <f t="shared" si="11"/>
        <v>0</v>
      </c>
      <c r="F45" s="24">
        <f t="shared" si="12"/>
        <v>14413544</v>
      </c>
      <c r="G45" s="24">
        <f t="shared" si="13"/>
        <v>5412910</v>
      </c>
      <c r="H45" s="68">
        <f t="shared" si="4"/>
        <v>0.37554330843267969</v>
      </c>
      <c r="I45" s="24">
        <f>[1]Munka1!F189</f>
        <v>0</v>
      </c>
      <c r="J45" s="24">
        <f>[2]Munka1!$F$253</f>
        <v>11299565</v>
      </c>
      <c r="K45" s="35">
        <v>3822175</v>
      </c>
      <c r="L45" s="24">
        <f>[1]Munka1!G189</f>
        <v>0</v>
      </c>
      <c r="M45" s="24">
        <f>[2]Munka1!$G$253</f>
        <v>1468943</v>
      </c>
      <c r="N45" s="35">
        <v>474158</v>
      </c>
      <c r="O45" s="24">
        <f>[1]Munka1!H189</f>
        <v>0</v>
      </c>
      <c r="P45" s="24">
        <f>[2]Munka1!$H$253</f>
        <v>1645036</v>
      </c>
      <c r="Q45" s="35">
        <v>1116577</v>
      </c>
      <c r="R45" s="24">
        <f>[1]Munka1!I189</f>
        <v>0</v>
      </c>
      <c r="S45" s="24">
        <f>[2]Munka1!$I$253</f>
        <v>0</v>
      </c>
      <c r="T45" s="35"/>
      <c r="U45" s="24">
        <f>[1]Munka1!J189</f>
        <v>0</v>
      </c>
      <c r="V45" s="24">
        <f>[2]Munka1!$J$253</f>
        <v>0</v>
      </c>
      <c r="W45" s="35"/>
    </row>
    <row r="46" spans="1:51" ht="40.5" customHeight="1" x14ac:dyDescent="0.2">
      <c r="A46" s="28">
        <v>9</v>
      </c>
      <c r="B46" s="29" t="s">
        <v>104</v>
      </c>
      <c r="C46" s="34" t="s">
        <v>105</v>
      </c>
      <c r="D46" s="22"/>
      <c r="E46" s="24">
        <f t="shared" si="11"/>
        <v>0</v>
      </c>
      <c r="F46" s="24">
        <f t="shared" si="12"/>
        <v>236755</v>
      </c>
      <c r="G46" s="24">
        <f t="shared" si="13"/>
        <v>234155</v>
      </c>
      <c r="H46" s="68">
        <f t="shared" si="4"/>
        <v>0.98901818335410019</v>
      </c>
      <c r="I46" s="24">
        <v>0</v>
      </c>
      <c r="J46" s="24">
        <f>[2]Munka1!$F$261</f>
        <v>0</v>
      </c>
      <c r="K46" s="35"/>
      <c r="L46" s="24">
        <v>0</v>
      </c>
      <c r="M46" s="24">
        <f>[2]Munka1!$G$261</f>
        <v>0</v>
      </c>
      <c r="N46" s="35"/>
      <c r="O46" s="24">
        <v>0</v>
      </c>
      <c r="P46" s="24">
        <f>[2]Munka1!$H$261</f>
        <v>236755</v>
      </c>
      <c r="Q46" s="35">
        <v>234155</v>
      </c>
      <c r="R46" s="24">
        <v>0</v>
      </c>
      <c r="S46" s="24">
        <f>[2]Munka1!$I$261</f>
        <v>0</v>
      </c>
      <c r="T46" s="35"/>
      <c r="U46" s="24">
        <v>0</v>
      </c>
      <c r="V46" s="24">
        <f>[2]Munka1!$J$261</f>
        <v>0</v>
      </c>
      <c r="W46" s="35"/>
    </row>
    <row r="47" spans="1:51" ht="36" customHeight="1" x14ac:dyDescent="0.2">
      <c r="A47" s="28">
        <v>10</v>
      </c>
      <c r="B47" s="29" t="s">
        <v>106</v>
      </c>
      <c r="C47" s="34" t="s">
        <v>40</v>
      </c>
      <c r="D47" s="22"/>
      <c r="E47" s="24">
        <f t="shared" si="11"/>
        <v>0</v>
      </c>
      <c r="F47" s="24">
        <f t="shared" si="12"/>
        <v>2573580</v>
      </c>
      <c r="G47" s="24">
        <f t="shared" si="13"/>
        <v>2908150</v>
      </c>
      <c r="H47" s="68">
        <f t="shared" si="4"/>
        <v>1.1300017873934365</v>
      </c>
      <c r="I47" s="24">
        <v>0</v>
      </c>
      <c r="J47" s="24">
        <f>[2]Munka1!$F$269</f>
        <v>2277505</v>
      </c>
      <c r="K47" s="35">
        <v>2573584</v>
      </c>
      <c r="L47" s="24">
        <v>0</v>
      </c>
      <c r="M47" s="24">
        <f>[2]Munka1!$G$269</f>
        <v>296075</v>
      </c>
      <c r="N47" s="35">
        <v>334566</v>
      </c>
      <c r="O47" s="24">
        <v>0</v>
      </c>
      <c r="P47" s="24">
        <f>[2]Munka1!$H$269</f>
        <v>0</v>
      </c>
      <c r="Q47" s="35"/>
      <c r="R47" s="24">
        <v>0</v>
      </c>
      <c r="S47" s="24">
        <f>[2]Munka1!$I$269</f>
        <v>0</v>
      </c>
      <c r="T47" s="35"/>
      <c r="U47" s="24">
        <v>0</v>
      </c>
      <c r="V47" s="24">
        <f>[2]Munka1!$J$269</f>
        <v>0</v>
      </c>
      <c r="W47" s="35"/>
    </row>
    <row r="48" spans="1:51" ht="23.25" customHeight="1" x14ac:dyDescent="0.2">
      <c r="A48" s="28"/>
      <c r="B48" s="29"/>
      <c r="C48" s="34"/>
      <c r="D48" s="22"/>
      <c r="E48" s="24"/>
      <c r="F48" s="24"/>
      <c r="G48" s="24"/>
      <c r="H48" s="68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51" s="48" customFormat="1" ht="24.6" customHeight="1" x14ac:dyDescent="0.2">
      <c r="A49" s="43" t="s">
        <v>4</v>
      </c>
      <c r="B49" s="30" t="s">
        <v>9</v>
      </c>
      <c r="C49" s="44"/>
      <c r="D49" s="73">
        <f>SUM(D38:D48)</f>
        <v>2</v>
      </c>
      <c r="E49" s="72">
        <f>SUM(E38:E48)</f>
        <v>35076298</v>
      </c>
      <c r="F49" s="72">
        <f>SUM(F38:F48)</f>
        <v>60017672</v>
      </c>
      <c r="G49" s="72">
        <f>SUM(G38:G48)</f>
        <v>46894138</v>
      </c>
      <c r="H49" s="69">
        <f t="shared" si="4"/>
        <v>0.78133883633473822</v>
      </c>
      <c r="I49" s="72">
        <f t="shared" ref="I49:W49" si="14">SUM(I38:I48)</f>
        <v>4520000</v>
      </c>
      <c r="J49" s="72">
        <f t="shared" si="14"/>
        <v>18647070</v>
      </c>
      <c r="K49" s="72">
        <f t="shared" si="14"/>
        <v>11440529</v>
      </c>
      <c r="L49" s="72">
        <f t="shared" si="14"/>
        <v>617600</v>
      </c>
      <c r="M49" s="72">
        <f t="shared" si="14"/>
        <v>2434618</v>
      </c>
      <c r="N49" s="72">
        <f t="shared" si="14"/>
        <v>1458320</v>
      </c>
      <c r="O49" s="72">
        <f t="shared" si="14"/>
        <v>9817000</v>
      </c>
      <c r="P49" s="72">
        <f t="shared" si="14"/>
        <v>19062808</v>
      </c>
      <c r="Q49" s="72">
        <f t="shared" si="14"/>
        <v>15155216</v>
      </c>
      <c r="R49" s="72">
        <f t="shared" si="14"/>
        <v>13200000</v>
      </c>
      <c r="S49" s="72">
        <f t="shared" si="14"/>
        <v>10714103</v>
      </c>
      <c r="T49" s="72">
        <f t="shared" si="14"/>
        <v>10540000</v>
      </c>
      <c r="U49" s="72">
        <f t="shared" si="14"/>
        <v>6921698</v>
      </c>
      <c r="V49" s="72">
        <f t="shared" si="14"/>
        <v>9159073</v>
      </c>
      <c r="W49" s="72">
        <f t="shared" si="14"/>
        <v>8300073</v>
      </c>
      <c r="X49" s="36">
        <f t="shared" ref="X49" si="15">SUM(I49:W49)-E49</f>
        <v>106911810</v>
      </c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</row>
    <row r="50" spans="1:51" s="54" customFormat="1" ht="38.450000000000003" customHeight="1" x14ac:dyDescent="0.2">
      <c r="A50" s="49"/>
      <c r="B50" s="50" t="s">
        <v>64</v>
      </c>
      <c r="C50" s="51"/>
      <c r="D50" s="52">
        <f>D36+D49</f>
        <v>8</v>
      </c>
      <c r="E50" s="53">
        <f>E36+E49</f>
        <v>237621900</v>
      </c>
      <c r="F50" s="53">
        <f>F36+F49</f>
        <v>318750650</v>
      </c>
      <c r="G50" s="53">
        <f>G36+G49</f>
        <v>267328913</v>
      </c>
      <c r="H50" s="70">
        <f t="shared" si="4"/>
        <v>0.83867723250132975</v>
      </c>
      <c r="I50" s="53">
        <f t="shared" ref="I50:W50" si="16">I36+I49</f>
        <v>77468417</v>
      </c>
      <c r="J50" s="53">
        <f t="shared" si="16"/>
        <v>99923222</v>
      </c>
      <c r="K50" s="53">
        <f t="shared" si="16"/>
        <v>87105315</v>
      </c>
      <c r="L50" s="53">
        <f t="shared" si="16"/>
        <v>8468851</v>
      </c>
      <c r="M50" s="53">
        <f t="shared" si="16"/>
        <v>11368759</v>
      </c>
      <c r="N50" s="53">
        <f t="shared" si="16"/>
        <v>9946407</v>
      </c>
      <c r="O50" s="53">
        <f t="shared" si="16"/>
        <v>101737101</v>
      </c>
      <c r="P50" s="53">
        <f t="shared" si="16"/>
        <v>136316678</v>
      </c>
      <c r="Q50" s="53">
        <f t="shared" si="16"/>
        <v>118492459</v>
      </c>
      <c r="R50" s="53">
        <f t="shared" si="16"/>
        <v>26942500</v>
      </c>
      <c r="S50" s="53">
        <f t="shared" si="16"/>
        <v>22789958</v>
      </c>
      <c r="T50" s="53">
        <f t="shared" si="16"/>
        <v>22605855</v>
      </c>
      <c r="U50" s="53">
        <f t="shared" si="16"/>
        <v>23005031</v>
      </c>
      <c r="V50" s="53">
        <f t="shared" si="16"/>
        <v>48352033</v>
      </c>
      <c r="W50" s="53">
        <f t="shared" si="16"/>
        <v>29178877</v>
      </c>
      <c r="X50" s="45">
        <f>SUM(I50:W50)-E50</f>
        <v>586079563</v>
      </c>
    </row>
    <row r="51" spans="1:51" ht="27.75" customHeight="1" x14ac:dyDescent="0.2">
      <c r="A51" s="6"/>
      <c r="B51" s="20" t="s">
        <v>21</v>
      </c>
      <c r="C51" s="21"/>
      <c r="D51" s="22"/>
      <c r="E51" s="23"/>
      <c r="F51" s="23"/>
      <c r="G51" s="23"/>
      <c r="H51" s="67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5"/>
      <c r="Z51" s="45" t="e">
        <f>#REF!-#REF!</f>
        <v>#REF!</v>
      </c>
    </row>
    <row r="52" spans="1:51" ht="24.6" customHeight="1" x14ac:dyDescent="0.2">
      <c r="A52" s="6" t="s">
        <v>69</v>
      </c>
      <c r="B52" s="8" t="s">
        <v>6</v>
      </c>
      <c r="C52" s="17"/>
      <c r="D52" s="22"/>
      <c r="E52" s="25"/>
      <c r="F52" s="25"/>
      <c r="G52" s="25"/>
      <c r="H52" s="67"/>
      <c r="I52" s="25"/>
      <c r="J52" s="25"/>
      <c r="K52" s="25"/>
      <c r="L52" s="25"/>
      <c r="M52" s="25"/>
      <c r="N52" s="25"/>
      <c r="O52" s="25"/>
      <c r="P52" s="25"/>
      <c r="Q52" s="25"/>
      <c r="R52" s="24"/>
      <c r="S52" s="24"/>
      <c r="T52" s="24"/>
      <c r="U52" s="24"/>
      <c r="V52" s="24"/>
      <c r="W52" s="24"/>
    </row>
    <row r="53" spans="1:51" ht="24.6" customHeight="1" x14ac:dyDescent="0.2">
      <c r="A53" s="28">
        <v>1</v>
      </c>
      <c r="B53" s="29" t="s">
        <v>83</v>
      </c>
      <c r="C53" s="34" t="s">
        <v>102</v>
      </c>
      <c r="D53" s="22">
        <v>8</v>
      </c>
      <c r="E53" s="24">
        <f t="shared" ref="E53" si="17">I53+L53+O53+R53+U53</f>
        <v>72124328</v>
      </c>
      <c r="F53" s="24">
        <f t="shared" ref="F53" si="18">J53+M53+P53+S53+V53</f>
        <v>75088446</v>
      </c>
      <c r="G53" s="24">
        <f t="shared" ref="G53" si="19">K53+N53+Q53+T53+W53</f>
        <v>77104640</v>
      </c>
      <c r="H53" s="68">
        <f t="shared" ref="H53:H61" si="20">G53/F53</f>
        <v>1.026850921911475</v>
      </c>
      <c r="I53" s="24">
        <f>[1]Munka1!$F$221</f>
        <v>56701645</v>
      </c>
      <c r="J53" s="24">
        <f>[2]Munka1!$F$295</f>
        <v>57186517</v>
      </c>
      <c r="K53" s="24">
        <v>58188515</v>
      </c>
      <c r="L53" s="24">
        <f>[1]Munka1!$G$221</f>
        <v>7704385</v>
      </c>
      <c r="M53" s="24">
        <f>[2]Munka1!$G$295</f>
        <v>7557723</v>
      </c>
      <c r="N53" s="24">
        <v>7642625</v>
      </c>
      <c r="O53" s="24">
        <f>[1]Munka1!$H$221</f>
        <v>7718298</v>
      </c>
      <c r="P53" s="24">
        <f>[2]Munka1!$H$295</f>
        <v>10344206</v>
      </c>
      <c r="Q53" s="24">
        <v>11273500</v>
      </c>
      <c r="R53" s="24">
        <v>0</v>
      </c>
      <c r="S53" s="24">
        <f>[2]Munka1!$I$295</f>
        <v>0</v>
      </c>
      <c r="T53" s="24">
        <v>0</v>
      </c>
      <c r="U53" s="24">
        <v>0</v>
      </c>
      <c r="V53" s="24">
        <f>[2]Munka1!$J$295</f>
        <v>0</v>
      </c>
      <c r="W53" s="24">
        <v>0</v>
      </c>
    </row>
    <row r="54" spans="1:51" ht="24.6" customHeight="1" x14ac:dyDescent="0.2">
      <c r="A54" s="28">
        <v>2</v>
      </c>
      <c r="B54" s="38" t="s">
        <v>100</v>
      </c>
      <c r="C54" s="39" t="s">
        <v>54</v>
      </c>
      <c r="D54" s="22"/>
      <c r="E54" s="24">
        <f t="shared" ref="E54:E57" si="21">I54+L54+O54+R54+U54</f>
        <v>3614184</v>
      </c>
      <c r="F54" s="24">
        <f t="shared" ref="F54:F57" si="22">J54+M54+P54+S54+V54</f>
        <v>13756583</v>
      </c>
      <c r="G54" s="24">
        <f t="shared" ref="G54:G57" si="23">K54+N54+Q54+T54+W54</f>
        <v>12611861</v>
      </c>
      <c r="H54" s="68">
        <f t="shared" si="20"/>
        <v>0.91678733010951918</v>
      </c>
      <c r="I54" s="24">
        <f>[1]Munka1!$F$227</f>
        <v>3393600</v>
      </c>
      <c r="J54" s="24">
        <f>[2]Munka1!$F$303</f>
        <v>12931135</v>
      </c>
      <c r="K54" s="24">
        <v>11758419</v>
      </c>
      <c r="L54" s="24">
        <f>[1]Munka1!$G$227</f>
        <v>220584</v>
      </c>
      <c r="M54" s="24">
        <f>[2]Munka1!$G$303</f>
        <v>825448</v>
      </c>
      <c r="N54" s="24">
        <v>853442</v>
      </c>
      <c r="O54" s="24">
        <f>[1]Munka1!$H$227</f>
        <v>0</v>
      </c>
      <c r="P54" s="24">
        <f>[2]Munka1!$H$303</f>
        <v>0</v>
      </c>
      <c r="Q54" s="24">
        <v>0</v>
      </c>
      <c r="R54" s="24">
        <f>[1]Munka1!I221</f>
        <v>0</v>
      </c>
      <c r="S54" s="24">
        <f>[2]Munka1!$I$303</f>
        <v>0</v>
      </c>
      <c r="T54" s="24">
        <v>0</v>
      </c>
      <c r="U54" s="24">
        <f>[1]Munka1!J221</f>
        <v>0</v>
      </c>
      <c r="V54" s="24">
        <f>[2]Munka1!$J$303</f>
        <v>0</v>
      </c>
      <c r="W54" s="24">
        <v>0</v>
      </c>
    </row>
    <row r="55" spans="1:51" ht="33.75" customHeight="1" x14ac:dyDescent="0.2">
      <c r="A55" s="28">
        <v>3</v>
      </c>
      <c r="B55" s="29" t="s">
        <v>17</v>
      </c>
      <c r="C55" s="34" t="s">
        <v>60</v>
      </c>
      <c r="D55" s="22">
        <v>5</v>
      </c>
      <c r="E55" s="24">
        <f t="shared" si="21"/>
        <v>71760413</v>
      </c>
      <c r="F55" s="24">
        <f t="shared" si="22"/>
        <v>79088605</v>
      </c>
      <c r="G55" s="24">
        <f t="shared" si="23"/>
        <v>72103257</v>
      </c>
      <c r="H55" s="68">
        <f t="shared" si="20"/>
        <v>0.91167693500220415</v>
      </c>
      <c r="I55" s="24">
        <f>[1]Munka1!$F$233</f>
        <v>23000286</v>
      </c>
      <c r="J55" s="24">
        <f>[2]Munka1!$F$311</f>
        <v>23327005</v>
      </c>
      <c r="K55" s="24">
        <v>22011362</v>
      </c>
      <c r="L55" s="24">
        <f>[1]Munka1!$G$233</f>
        <v>2990037</v>
      </c>
      <c r="M55" s="24">
        <f>[2]Munka1!$G$311</f>
        <v>3040037</v>
      </c>
      <c r="N55" s="24">
        <v>2880503</v>
      </c>
      <c r="O55" s="24">
        <f>[1]Munka1!$H$233</f>
        <v>45770090</v>
      </c>
      <c r="P55" s="24">
        <f>[2]Munka1!$H$311</f>
        <v>52721563</v>
      </c>
      <c r="Q55" s="24">
        <v>47211392</v>
      </c>
      <c r="R55" s="24">
        <f>[1]Munka1!I227</f>
        <v>0</v>
      </c>
      <c r="S55" s="24">
        <f>[2]Munka1!$I$311</f>
        <v>0</v>
      </c>
      <c r="T55" s="24">
        <v>0</v>
      </c>
      <c r="U55" s="24">
        <f>[1]Munka1!J227</f>
        <v>0</v>
      </c>
      <c r="V55" s="24">
        <f>[2]Munka1!$J$311</f>
        <v>0</v>
      </c>
      <c r="W55" s="24">
        <v>0</v>
      </c>
    </row>
    <row r="56" spans="1:51" ht="24.6" customHeight="1" x14ac:dyDescent="0.2">
      <c r="A56" s="28">
        <v>4</v>
      </c>
      <c r="B56" s="29" t="s">
        <v>10</v>
      </c>
      <c r="C56" s="34" t="s">
        <v>59</v>
      </c>
      <c r="D56" s="22">
        <v>0</v>
      </c>
      <c r="E56" s="24">
        <f t="shared" si="21"/>
        <v>3691136</v>
      </c>
      <c r="F56" s="24">
        <f t="shared" si="22"/>
        <v>4351387</v>
      </c>
      <c r="G56" s="24">
        <f t="shared" si="23"/>
        <v>4351387</v>
      </c>
      <c r="H56" s="68">
        <f t="shared" si="20"/>
        <v>1</v>
      </c>
      <c r="I56" s="24">
        <f>[1]Munka1!$F$239</f>
        <v>0</v>
      </c>
      <c r="J56" s="24">
        <f>[2]Munka1!$F$319</f>
        <v>0</v>
      </c>
      <c r="K56" s="24">
        <v>0</v>
      </c>
      <c r="L56" s="24">
        <f>[1]Munka1!$G$239</f>
        <v>0</v>
      </c>
      <c r="M56" s="24">
        <f>[2]Munka1!$G$319</f>
        <v>0</v>
      </c>
      <c r="N56" s="24">
        <v>0</v>
      </c>
      <c r="O56" s="24">
        <f>[1]Munka1!$H$239</f>
        <v>3691136</v>
      </c>
      <c r="P56" s="24">
        <f>[2]Munka1!$H$319</f>
        <v>4351387</v>
      </c>
      <c r="Q56" s="24">
        <v>4351387</v>
      </c>
      <c r="R56" s="24">
        <f>[1]Munka1!I233</f>
        <v>0</v>
      </c>
      <c r="S56" s="24">
        <f>[2]Munka1!$I$319</f>
        <v>0</v>
      </c>
      <c r="T56" s="24">
        <v>0</v>
      </c>
      <c r="U56" s="24">
        <f>[1]Munka1!J233</f>
        <v>0</v>
      </c>
      <c r="V56" s="24">
        <f>[2]Munka1!$J$319</f>
        <v>0</v>
      </c>
      <c r="W56" s="24">
        <v>0</v>
      </c>
    </row>
    <row r="57" spans="1:51" s="41" customFormat="1" ht="24.6" customHeight="1" x14ac:dyDescent="0.2">
      <c r="A57" s="28">
        <v>5</v>
      </c>
      <c r="B57" s="29" t="s">
        <v>18</v>
      </c>
      <c r="C57" s="34" t="s">
        <v>103</v>
      </c>
      <c r="D57" s="22">
        <v>2</v>
      </c>
      <c r="E57" s="24">
        <f t="shared" si="21"/>
        <v>34582026</v>
      </c>
      <c r="F57" s="24">
        <f t="shared" si="22"/>
        <v>37132026</v>
      </c>
      <c r="G57" s="24">
        <f t="shared" si="23"/>
        <v>40635343</v>
      </c>
      <c r="H57" s="68">
        <f t="shared" si="20"/>
        <v>1.0943475855586227</v>
      </c>
      <c r="I57" s="24">
        <f>[1]Munka1!$F$245</f>
        <v>9044714</v>
      </c>
      <c r="J57" s="24">
        <f>[2]Munka1!$F$327</f>
        <v>9494714</v>
      </c>
      <c r="K57" s="24">
        <v>10731404</v>
      </c>
      <c r="L57" s="24">
        <f>[1]Munka1!$G$245</f>
        <v>1175813</v>
      </c>
      <c r="M57" s="24">
        <f>[2]Munka1!$G$327</f>
        <v>1175813</v>
      </c>
      <c r="N57" s="24">
        <v>1285037</v>
      </c>
      <c r="O57" s="24">
        <f>[1]Munka1!$H$245</f>
        <v>24361499</v>
      </c>
      <c r="P57" s="24">
        <f>[2]Munka1!$H$327</f>
        <v>26461499</v>
      </c>
      <c r="Q57" s="24">
        <v>28618902</v>
      </c>
      <c r="R57" s="24">
        <f>[1]Munka1!I239</f>
        <v>0</v>
      </c>
      <c r="S57" s="24">
        <f>[2]Munka1!$I$327</f>
        <v>0</v>
      </c>
      <c r="T57" s="24">
        <v>0</v>
      </c>
      <c r="U57" s="24">
        <f>[1]Munka1!J239</f>
        <v>0</v>
      </c>
      <c r="V57" s="24">
        <f>[2]Munka1!$J$327</f>
        <v>0</v>
      </c>
      <c r="W57" s="24">
        <v>0</v>
      </c>
      <c r="X57" s="36"/>
    </row>
    <row r="58" spans="1:51" s="76" customFormat="1" ht="24.6" customHeight="1" x14ac:dyDescent="0.2">
      <c r="A58" s="74" t="s">
        <v>69</v>
      </c>
      <c r="B58" s="75" t="s">
        <v>8</v>
      </c>
      <c r="C58" s="55"/>
      <c r="D58" s="42">
        <f>SUM(D53:D57)</f>
        <v>15</v>
      </c>
      <c r="E58" s="32">
        <f>SUM(E53:E57)</f>
        <v>185772087</v>
      </c>
      <c r="F58" s="32">
        <f>SUM(F53:F57)</f>
        <v>209417047</v>
      </c>
      <c r="G58" s="32">
        <f>SUM(G53:G57)</f>
        <v>206806488</v>
      </c>
      <c r="H58" s="69">
        <f t="shared" si="20"/>
        <v>0.98753416191567256</v>
      </c>
      <c r="I58" s="32">
        <f t="shared" ref="I58:W58" si="24">SUM(I53:I57)</f>
        <v>92140245</v>
      </c>
      <c r="J58" s="32">
        <f t="shared" si="24"/>
        <v>102939371</v>
      </c>
      <c r="K58" s="32">
        <f t="shared" si="24"/>
        <v>102689700</v>
      </c>
      <c r="L58" s="32">
        <f t="shared" si="24"/>
        <v>12090819</v>
      </c>
      <c r="M58" s="32">
        <f t="shared" si="24"/>
        <v>12599021</v>
      </c>
      <c r="N58" s="32">
        <f t="shared" si="24"/>
        <v>12661607</v>
      </c>
      <c r="O58" s="32">
        <f t="shared" si="24"/>
        <v>81541023</v>
      </c>
      <c r="P58" s="32">
        <f t="shared" si="24"/>
        <v>93878655</v>
      </c>
      <c r="Q58" s="32">
        <f t="shared" si="24"/>
        <v>91455181</v>
      </c>
      <c r="R58" s="32">
        <f t="shared" si="24"/>
        <v>0</v>
      </c>
      <c r="S58" s="32">
        <f t="shared" si="24"/>
        <v>0</v>
      </c>
      <c r="T58" s="32">
        <f t="shared" si="24"/>
        <v>0</v>
      </c>
      <c r="U58" s="32">
        <f t="shared" si="24"/>
        <v>0</v>
      </c>
      <c r="V58" s="32">
        <f t="shared" si="24"/>
        <v>0</v>
      </c>
      <c r="W58" s="32">
        <f t="shared" si="24"/>
        <v>0</v>
      </c>
      <c r="X58" s="36"/>
    </row>
    <row r="59" spans="1:51" s="41" customFormat="1" ht="24.6" customHeight="1" x14ac:dyDescent="0.2">
      <c r="A59" s="6" t="s">
        <v>70</v>
      </c>
      <c r="B59" s="8" t="s">
        <v>71</v>
      </c>
      <c r="C59" s="21"/>
      <c r="D59" s="22"/>
      <c r="E59" s="23"/>
      <c r="F59" s="23"/>
      <c r="G59" s="23"/>
      <c r="H59" s="6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5"/>
      <c r="X59" s="36"/>
    </row>
    <row r="60" spans="1:51" s="41" customFormat="1" ht="24.6" customHeight="1" x14ac:dyDescent="0.2">
      <c r="A60" s="28">
        <v>1</v>
      </c>
      <c r="B60" s="29" t="s">
        <v>84</v>
      </c>
      <c r="C60" s="34" t="s">
        <v>101</v>
      </c>
      <c r="D60" s="22">
        <v>2</v>
      </c>
      <c r="E60" s="24">
        <f t="shared" ref="E60" si="25">I60+L60+O60+R60+U60</f>
        <v>16501066</v>
      </c>
      <c r="F60" s="24">
        <f t="shared" ref="F60" si="26">J60+M60+P60+S60+V60</f>
        <v>18537476</v>
      </c>
      <c r="G60" s="24">
        <f t="shared" ref="G60" si="27">K60+N60+Q60+T60+W60</f>
        <v>18762137</v>
      </c>
      <c r="H60" s="68">
        <f t="shared" si="20"/>
        <v>1.0121192874369735</v>
      </c>
      <c r="I60" s="24">
        <f>[1]Munka1!$F$258</f>
        <v>13035655</v>
      </c>
      <c r="J60" s="24">
        <f>[2]Munka1!$F$344</f>
        <v>14846376</v>
      </c>
      <c r="K60" s="24">
        <v>14946500</v>
      </c>
      <c r="L60" s="24">
        <f>[1]Munka1!$G$258</f>
        <v>1750234</v>
      </c>
      <c r="M60" s="24">
        <f>[2]Munka1!$G$344</f>
        <v>1975923</v>
      </c>
      <c r="N60" s="24">
        <v>1913337</v>
      </c>
      <c r="O60" s="24">
        <f>[1]Munka1!$H$258</f>
        <v>1715177</v>
      </c>
      <c r="P60" s="24">
        <f>[2]Munka1!$H$344</f>
        <v>1715177</v>
      </c>
      <c r="Q60" s="24">
        <v>1902300</v>
      </c>
      <c r="R60" s="24">
        <f>[1]Munka1!I252</f>
        <v>0</v>
      </c>
      <c r="S60" s="24">
        <f>[2]Munka1!$I$344</f>
        <v>0</v>
      </c>
      <c r="T60" s="24">
        <v>0</v>
      </c>
      <c r="U60" s="24">
        <f>[1]Munka1!J252</f>
        <v>0</v>
      </c>
      <c r="V60" s="24">
        <f>[2]Munka1!$J$344</f>
        <v>0</v>
      </c>
      <c r="W60" s="24">
        <v>0</v>
      </c>
      <c r="X60" s="36"/>
    </row>
    <row r="61" spans="1:51" s="41" customFormat="1" ht="24.6" customHeight="1" x14ac:dyDescent="0.2">
      <c r="A61" s="43" t="s">
        <v>70</v>
      </c>
      <c r="B61" s="30" t="s">
        <v>72</v>
      </c>
      <c r="C61" s="55"/>
      <c r="D61" s="31">
        <f>SUM(D60)</f>
        <v>2</v>
      </c>
      <c r="E61" s="32">
        <f>SUM(E60)</f>
        <v>16501066</v>
      </c>
      <c r="F61" s="32">
        <f t="shared" ref="F61:W61" si="28">SUM(F60)</f>
        <v>18537476</v>
      </c>
      <c r="G61" s="32">
        <f t="shared" si="28"/>
        <v>18762137</v>
      </c>
      <c r="H61" s="69">
        <f t="shared" si="20"/>
        <v>1.0121192874369735</v>
      </c>
      <c r="I61" s="32">
        <f t="shared" si="28"/>
        <v>13035655</v>
      </c>
      <c r="J61" s="32">
        <f t="shared" si="28"/>
        <v>14846376</v>
      </c>
      <c r="K61" s="32">
        <f t="shared" si="28"/>
        <v>14946500</v>
      </c>
      <c r="L61" s="32">
        <f t="shared" si="28"/>
        <v>1750234</v>
      </c>
      <c r="M61" s="32">
        <f t="shared" si="28"/>
        <v>1975923</v>
      </c>
      <c r="N61" s="32">
        <f t="shared" si="28"/>
        <v>1913337</v>
      </c>
      <c r="O61" s="32">
        <f t="shared" si="28"/>
        <v>1715177</v>
      </c>
      <c r="P61" s="32">
        <f t="shared" si="28"/>
        <v>1715177</v>
      </c>
      <c r="Q61" s="32">
        <f t="shared" si="28"/>
        <v>1902300</v>
      </c>
      <c r="R61" s="32">
        <f t="shared" si="28"/>
        <v>0</v>
      </c>
      <c r="S61" s="32">
        <f t="shared" si="28"/>
        <v>0</v>
      </c>
      <c r="T61" s="32">
        <f t="shared" si="28"/>
        <v>0</v>
      </c>
      <c r="U61" s="32">
        <f t="shared" si="28"/>
        <v>0</v>
      </c>
      <c r="V61" s="32">
        <f t="shared" si="28"/>
        <v>0</v>
      </c>
      <c r="W61" s="32">
        <f t="shared" si="28"/>
        <v>0</v>
      </c>
      <c r="X61" s="36"/>
    </row>
    <row r="62" spans="1:51" s="54" customFormat="1" ht="38.450000000000003" customHeight="1" x14ac:dyDescent="0.2">
      <c r="A62" s="49"/>
      <c r="B62" s="50" t="s">
        <v>22</v>
      </c>
      <c r="C62" s="51"/>
      <c r="D62" s="56">
        <f>D58+D61</f>
        <v>17</v>
      </c>
      <c r="E62" s="53">
        <f>E58+E61</f>
        <v>202273153</v>
      </c>
      <c r="F62" s="53">
        <f t="shared" ref="F62:W62" si="29">F58+F61</f>
        <v>227954523</v>
      </c>
      <c r="G62" s="53">
        <f t="shared" si="29"/>
        <v>225568625</v>
      </c>
      <c r="H62" s="70">
        <f t="shared" ref="H62:H73" si="30">G62/F62</f>
        <v>0.98953344742363369</v>
      </c>
      <c r="I62" s="53">
        <f t="shared" si="29"/>
        <v>105175900</v>
      </c>
      <c r="J62" s="53">
        <f t="shared" si="29"/>
        <v>117785747</v>
      </c>
      <c r="K62" s="53">
        <f t="shared" si="29"/>
        <v>117636200</v>
      </c>
      <c r="L62" s="53">
        <f t="shared" si="29"/>
        <v>13841053</v>
      </c>
      <c r="M62" s="53">
        <f t="shared" si="29"/>
        <v>14574944</v>
      </c>
      <c r="N62" s="53">
        <f t="shared" si="29"/>
        <v>14574944</v>
      </c>
      <c r="O62" s="53">
        <f t="shared" si="29"/>
        <v>83256200</v>
      </c>
      <c r="P62" s="53">
        <f t="shared" si="29"/>
        <v>95593832</v>
      </c>
      <c r="Q62" s="53">
        <f t="shared" si="29"/>
        <v>93357481</v>
      </c>
      <c r="R62" s="53">
        <f t="shared" si="29"/>
        <v>0</v>
      </c>
      <c r="S62" s="53">
        <f t="shared" si="29"/>
        <v>0</v>
      </c>
      <c r="T62" s="53">
        <f t="shared" si="29"/>
        <v>0</v>
      </c>
      <c r="U62" s="53">
        <f t="shared" si="29"/>
        <v>0</v>
      </c>
      <c r="V62" s="53">
        <f t="shared" si="29"/>
        <v>0</v>
      </c>
      <c r="W62" s="53">
        <f t="shared" si="29"/>
        <v>0</v>
      </c>
      <c r="X62" s="45">
        <f t="shared" ref="X62" si="31">SUM(I62:W62)-E62</f>
        <v>453523148</v>
      </c>
    </row>
    <row r="63" spans="1:51" ht="24.6" customHeight="1" x14ac:dyDescent="0.2">
      <c r="A63" s="6"/>
      <c r="B63" s="20" t="s">
        <v>23</v>
      </c>
      <c r="C63" s="21"/>
      <c r="D63" s="22"/>
      <c r="E63" s="57"/>
      <c r="F63" s="57"/>
      <c r="G63" s="57"/>
      <c r="H63" s="68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5"/>
    </row>
    <row r="64" spans="1:51" ht="24.75" customHeight="1" x14ac:dyDescent="0.2">
      <c r="A64" s="28">
        <v>1</v>
      </c>
      <c r="B64" s="29" t="s">
        <v>58</v>
      </c>
      <c r="C64" s="34" t="s">
        <v>56</v>
      </c>
      <c r="D64" s="22">
        <v>17</v>
      </c>
      <c r="E64" s="24">
        <f t="shared" ref="E64" si="32">I64+L64+O64+R64+U64</f>
        <v>149771935</v>
      </c>
      <c r="F64" s="24">
        <f t="shared" ref="F64" si="33">J64+M64+P64+S64+V64</f>
        <v>159889010</v>
      </c>
      <c r="G64" s="24">
        <f t="shared" ref="G64" si="34">K64+N64+Q64+T64+W64</f>
        <v>159394837</v>
      </c>
      <c r="H64" s="68">
        <f t="shared" si="30"/>
        <v>0.99690927475252988</v>
      </c>
      <c r="I64" s="24">
        <f>[1]Munka1!$F$277</f>
        <v>131846862</v>
      </c>
      <c r="J64" s="24">
        <f>[2]Munka1!$F$369</f>
        <v>138541360</v>
      </c>
      <c r="K64" s="24">
        <v>138127274</v>
      </c>
      <c r="L64" s="24">
        <f>[1]Munka1!$G$277</f>
        <v>17210518</v>
      </c>
      <c r="M64" s="24">
        <f>[2]Munka1!$G$369</f>
        <v>18080803</v>
      </c>
      <c r="N64" s="24">
        <v>18005071</v>
      </c>
      <c r="O64" s="24">
        <f>[1]Munka1!$H$277</f>
        <v>714555</v>
      </c>
      <c r="P64" s="24">
        <f>[2]Munka1!$H$369</f>
        <v>3266847</v>
      </c>
      <c r="Q64" s="24">
        <v>3262492</v>
      </c>
      <c r="R64" s="24">
        <f>[1]Munka1!I271</f>
        <v>0</v>
      </c>
      <c r="S64" s="24">
        <f>[2]Munka1!$I$369</f>
        <v>0</v>
      </c>
      <c r="T64" s="24">
        <v>0</v>
      </c>
      <c r="U64" s="24">
        <f>[1]Munka1!J271</f>
        <v>0</v>
      </c>
      <c r="V64" s="24">
        <f>[2]Munka1!$J$369</f>
        <v>0</v>
      </c>
      <c r="W64" s="24">
        <v>0</v>
      </c>
    </row>
    <row r="65" spans="1:24" ht="24.6" customHeight="1" x14ac:dyDescent="0.2">
      <c r="A65" s="28">
        <v>2</v>
      </c>
      <c r="B65" s="29" t="s">
        <v>57</v>
      </c>
      <c r="C65" s="34" t="s">
        <v>55</v>
      </c>
      <c r="D65" s="22">
        <v>1</v>
      </c>
      <c r="E65" s="24">
        <f t="shared" ref="E65:E66" si="35">I65+L65+O65+R65+U65</f>
        <v>20852133</v>
      </c>
      <c r="F65" s="24">
        <f t="shared" ref="F65:F66" si="36">J65+M65+P65+S65+V65</f>
        <v>17929098</v>
      </c>
      <c r="G65" s="24">
        <f t="shared" ref="G65:G66" si="37">K65+N65+Q65+T65+W65</f>
        <v>18668269</v>
      </c>
      <c r="H65" s="68">
        <f t="shared" si="30"/>
        <v>1.0412274504830081</v>
      </c>
      <c r="I65" s="24">
        <f>[1]Munka1!$F$283</f>
        <v>3465200</v>
      </c>
      <c r="J65" s="24">
        <f>[2]Munka1!$F$377</f>
        <v>3465200</v>
      </c>
      <c r="K65" s="24">
        <v>4305780</v>
      </c>
      <c r="L65" s="24">
        <f>[1]Munka1!$G$283</f>
        <v>450476</v>
      </c>
      <c r="M65" s="24">
        <f>[2]Munka1!$G$377</f>
        <v>450476</v>
      </c>
      <c r="N65" s="24">
        <v>578698</v>
      </c>
      <c r="O65" s="24">
        <f>[1]Munka1!$H$283</f>
        <v>16936457</v>
      </c>
      <c r="P65" s="24">
        <f>[2]Munka1!$H$377</f>
        <v>14013422</v>
      </c>
      <c r="Q65" s="24">
        <v>13783791</v>
      </c>
      <c r="R65" s="24">
        <f>[1]Munka1!I277</f>
        <v>0</v>
      </c>
      <c r="S65" s="24">
        <f>[2]Munka1!$I$377</f>
        <v>0</v>
      </c>
      <c r="T65" s="24">
        <v>0</v>
      </c>
      <c r="U65" s="24">
        <f>[1]Munka1!J277</f>
        <v>0</v>
      </c>
      <c r="V65" s="24">
        <f>[2]Munka1!$J$377</f>
        <v>0</v>
      </c>
      <c r="W65" s="24">
        <v>0</v>
      </c>
    </row>
    <row r="66" spans="1:24" ht="33.75" customHeight="1" x14ac:dyDescent="0.2">
      <c r="A66" s="28">
        <v>3</v>
      </c>
      <c r="B66" s="38" t="s">
        <v>100</v>
      </c>
      <c r="C66" s="39" t="s">
        <v>54</v>
      </c>
      <c r="D66" s="22"/>
      <c r="E66" s="24">
        <f t="shared" si="35"/>
        <v>903546</v>
      </c>
      <c r="F66" s="24">
        <f t="shared" si="36"/>
        <v>4102926</v>
      </c>
      <c r="G66" s="24">
        <f t="shared" si="37"/>
        <v>3623942</v>
      </c>
      <c r="H66" s="68">
        <f t="shared" si="30"/>
        <v>0.88325794810825253</v>
      </c>
      <c r="I66" s="24">
        <f>[1]Munka1!$F$289</f>
        <v>848400</v>
      </c>
      <c r="J66" s="24">
        <f>[2]Munka1!$F$385</f>
        <v>3818947</v>
      </c>
      <c r="K66" s="24">
        <v>3392453</v>
      </c>
      <c r="L66" s="24">
        <f>[1]Munka1!$G$289</f>
        <v>55146</v>
      </c>
      <c r="M66" s="24">
        <f>[2]Munka1!$G$385</f>
        <v>283979</v>
      </c>
      <c r="N66" s="24">
        <v>231489</v>
      </c>
      <c r="O66" s="24">
        <f>[1]Munka1!$H$289</f>
        <v>0</v>
      </c>
      <c r="P66" s="24">
        <f>[2]Munka1!$H$385</f>
        <v>0</v>
      </c>
      <c r="Q66" s="24">
        <v>0</v>
      </c>
      <c r="R66" s="24">
        <f>[1]Munka1!I283</f>
        <v>0</v>
      </c>
      <c r="S66" s="24">
        <f>[2]Munka1!$I$385</f>
        <v>0</v>
      </c>
      <c r="T66" s="24">
        <v>0</v>
      </c>
      <c r="U66" s="24">
        <f>[1]Munka1!J283</f>
        <v>0</v>
      </c>
      <c r="V66" s="24">
        <f>[2]Munka1!$J$385</f>
        <v>0</v>
      </c>
      <c r="W66" s="24">
        <v>0</v>
      </c>
    </row>
    <row r="67" spans="1:24" s="54" customFormat="1" ht="37.9" customHeight="1" x14ac:dyDescent="0.2">
      <c r="A67" s="49"/>
      <c r="B67" s="50" t="s">
        <v>24</v>
      </c>
      <c r="C67" s="51"/>
      <c r="D67" s="56">
        <f>SUM(D64:D66)</f>
        <v>18</v>
      </c>
      <c r="E67" s="53">
        <f>SUM(E64:E66)</f>
        <v>171527614</v>
      </c>
      <c r="F67" s="53">
        <f t="shared" ref="F67:W67" si="38">SUM(F64:F66)</f>
        <v>181921034</v>
      </c>
      <c r="G67" s="53">
        <f t="shared" si="38"/>
        <v>181687048</v>
      </c>
      <c r="H67" s="70">
        <f t="shared" si="30"/>
        <v>0.99871380458402625</v>
      </c>
      <c r="I67" s="53">
        <f t="shared" si="38"/>
        <v>136160462</v>
      </c>
      <c r="J67" s="53">
        <f t="shared" si="38"/>
        <v>145825507</v>
      </c>
      <c r="K67" s="53">
        <f t="shared" si="38"/>
        <v>145825507</v>
      </c>
      <c r="L67" s="53">
        <f t="shared" si="38"/>
        <v>17716140</v>
      </c>
      <c r="M67" s="53">
        <f t="shared" si="38"/>
        <v>18815258</v>
      </c>
      <c r="N67" s="53">
        <f t="shared" si="38"/>
        <v>18815258</v>
      </c>
      <c r="O67" s="53">
        <f t="shared" si="38"/>
        <v>17651012</v>
      </c>
      <c r="P67" s="53">
        <f t="shared" si="38"/>
        <v>17280269</v>
      </c>
      <c r="Q67" s="53">
        <f t="shared" si="38"/>
        <v>17046283</v>
      </c>
      <c r="R67" s="53">
        <f t="shared" si="38"/>
        <v>0</v>
      </c>
      <c r="S67" s="53">
        <f t="shared" si="38"/>
        <v>0</v>
      </c>
      <c r="T67" s="53">
        <f t="shared" si="38"/>
        <v>0</v>
      </c>
      <c r="U67" s="53">
        <f t="shared" si="38"/>
        <v>0</v>
      </c>
      <c r="V67" s="53">
        <f t="shared" si="38"/>
        <v>0</v>
      </c>
      <c r="W67" s="53">
        <f t="shared" si="38"/>
        <v>0</v>
      </c>
      <c r="X67" s="45">
        <f>SUM(I67:W67)-E67</f>
        <v>363608082</v>
      </c>
    </row>
    <row r="68" spans="1:24" ht="38.25" customHeight="1" x14ac:dyDescent="0.2">
      <c r="A68" s="6"/>
      <c r="B68" s="20" t="s">
        <v>26</v>
      </c>
      <c r="C68" s="21"/>
      <c r="D68" s="22"/>
      <c r="E68" s="57"/>
      <c r="F68" s="57"/>
      <c r="G68" s="57"/>
      <c r="H68" s="68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5"/>
    </row>
    <row r="69" spans="1:24" ht="24.6" customHeight="1" x14ac:dyDescent="0.2">
      <c r="A69" s="28">
        <v>1</v>
      </c>
      <c r="B69" s="29" t="s">
        <v>62</v>
      </c>
      <c r="C69" s="34" t="s">
        <v>61</v>
      </c>
      <c r="D69" s="22">
        <v>2</v>
      </c>
      <c r="E69" s="24">
        <f t="shared" ref="E69" si="39">I69+L69+O69+R69+U69</f>
        <v>18053082</v>
      </c>
      <c r="F69" s="24">
        <f t="shared" ref="F69" si="40">J69+M69+P69+S69+V69</f>
        <v>20682936</v>
      </c>
      <c r="G69" s="24">
        <f t="shared" ref="G69" si="41">K69+N69+Q69+T69+W69</f>
        <v>19739360</v>
      </c>
      <c r="H69" s="68">
        <f t="shared" si="30"/>
        <v>0.95437901079421217</v>
      </c>
      <c r="I69" s="24">
        <f>[1]Munka1!$F$302</f>
        <v>12538933</v>
      </c>
      <c r="J69" s="24">
        <f>[2]Munka1!$F$402</f>
        <v>14517393</v>
      </c>
      <c r="K69" s="24">
        <v>14332965</v>
      </c>
      <c r="L69" s="24">
        <f>[1]Munka1!$G$302</f>
        <v>1630061</v>
      </c>
      <c r="M69" s="24">
        <f>[2]Munka1!$G$402</f>
        <v>1962952</v>
      </c>
      <c r="N69" s="24">
        <v>1989307</v>
      </c>
      <c r="O69" s="24">
        <f>[1]Munka1!$H$302</f>
        <v>3884088</v>
      </c>
      <c r="P69" s="24">
        <f>[2]Munka1!$H$402</f>
        <v>4202591</v>
      </c>
      <c r="Q69" s="24">
        <v>3417088</v>
      </c>
      <c r="R69" s="24">
        <f>[1]Munka1!I296</f>
        <v>0</v>
      </c>
      <c r="S69" s="24">
        <f>[2]Munka1!$I$402</f>
        <v>0</v>
      </c>
      <c r="T69" s="24">
        <v>0</v>
      </c>
      <c r="U69" s="24">
        <f>[1]Munka1!J296</f>
        <v>0</v>
      </c>
      <c r="V69" s="24">
        <f>[2]Munka1!$J$402</f>
        <v>0</v>
      </c>
      <c r="W69" s="24">
        <v>0</v>
      </c>
    </row>
    <row r="70" spans="1:24" ht="24.6" customHeight="1" x14ac:dyDescent="0.2">
      <c r="A70" s="28">
        <v>2</v>
      </c>
      <c r="B70" s="37" t="s">
        <v>27</v>
      </c>
      <c r="C70" s="34" t="s">
        <v>63</v>
      </c>
      <c r="D70" s="22">
        <v>2</v>
      </c>
      <c r="E70" s="24">
        <f t="shared" ref="E70:E71" si="42">I70+L70+O70+R70+U70</f>
        <v>11504840</v>
      </c>
      <c r="F70" s="24">
        <f t="shared" ref="F70:F71" si="43">J70+M70+P70+S70+V70</f>
        <v>11504840</v>
      </c>
      <c r="G70" s="24">
        <f t="shared" ref="G70:G71" si="44">K70+N70+Q70+T70+W70</f>
        <v>12062102</v>
      </c>
      <c r="H70" s="68">
        <f t="shared" si="30"/>
        <v>1.0484371794827221</v>
      </c>
      <c r="I70" s="24">
        <f>[1]Munka1!$F$308</f>
        <v>8325600</v>
      </c>
      <c r="J70" s="24">
        <f>[2]Munka1!$F$410</f>
        <v>8667730</v>
      </c>
      <c r="K70" s="24">
        <v>8667730</v>
      </c>
      <c r="L70" s="24">
        <f>[1]Munka1!$G$308</f>
        <v>1082328</v>
      </c>
      <c r="M70" s="24">
        <f>[2]Munka1!$G$410</f>
        <v>1176058</v>
      </c>
      <c r="N70" s="24">
        <v>1176058</v>
      </c>
      <c r="O70" s="24">
        <f>[1]Munka1!$H$308</f>
        <v>2096912</v>
      </c>
      <c r="P70" s="24">
        <f>[2]Munka1!$H$410</f>
        <v>1661052</v>
      </c>
      <c r="Q70" s="24">
        <v>2218314</v>
      </c>
      <c r="R70" s="24">
        <f>[1]Munka1!I302</f>
        <v>0</v>
      </c>
      <c r="S70" s="24">
        <f>[2]Munka1!$I$410</f>
        <v>0</v>
      </c>
      <c r="T70" s="24">
        <v>0</v>
      </c>
      <c r="U70" s="24">
        <f>[1]Munka1!J302</f>
        <v>0</v>
      </c>
      <c r="V70" s="24">
        <f>[2]Munka1!$J$410</f>
        <v>0</v>
      </c>
      <c r="W70" s="24">
        <v>0</v>
      </c>
    </row>
    <row r="71" spans="1:24" ht="24.6" customHeight="1" x14ac:dyDescent="0.2">
      <c r="A71" s="28">
        <v>3</v>
      </c>
      <c r="B71" s="38" t="s">
        <v>100</v>
      </c>
      <c r="C71" s="39" t="s">
        <v>54</v>
      </c>
      <c r="D71" s="22"/>
      <c r="E71" s="24">
        <f t="shared" si="42"/>
        <v>451773</v>
      </c>
      <c r="F71" s="24">
        <f t="shared" si="43"/>
        <v>1726581</v>
      </c>
      <c r="G71" s="24">
        <f t="shared" si="44"/>
        <v>1845424</v>
      </c>
      <c r="H71" s="68">
        <f t="shared" si="30"/>
        <v>1.0688314072725229</v>
      </c>
      <c r="I71" s="24">
        <f>[1]Munka1!$F$314</f>
        <v>424200</v>
      </c>
      <c r="J71" s="24">
        <f>[2]Munka1!$F$418</f>
        <v>1587400</v>
      </c>
      <c r="K71" s="24">
        <v>1732800</v>
      </c>
      <c r="L71" s="24">
        <f>[1]Munka1!$G$314</f>
        <v>27573</v>
      </c>
      <c r="M71" s="24">
        <f>[2]Munka1!$G$418</f>
        <v>139181</v>
      </c>
      <c r="N71" s="24">
        <v>112624</v>
      </c>
      <c r="O71" s="24">
        <f>[1]Munka1!$H$314</f>
        <v>0</v>
      </c>
      <c r="P71" s="24">
        <f>[2]Munka1!$H$418</f>
        <v>0</v>
      </c>
      <c r="Q71" s="24">
        <v>0</v>
      </c>
      <c r="R71" s="24">
        <f>[1]Munka1!I308</f>
        <v>0</v>
      </c>
      <c r="S71" s="24">
        <f>[2]Munka1!$I$418</f>
        <v>0</v>
      </c>
      <c r="T71" s="24">
        <v>0</v>
      </c>
      <c r="U71" s="24">
        <f>[1]Munka1!J308</f>
        <v>0</v>
      </c>
      <c r="V71" s="24">
        <f>[2]Munka1!$J$418</f>
        <v>0</v>
      </c>
      <c r="W71" s="24">
        <v>0</v>
      </c>
    </row>
    <row r="72" spans="1:24" s="54" customFormat="1" ht="42" customHeight="1" x14ac:dyDescent="0.2">
      <c r="A72" s="49"/>
      <c r="B72" s="50" t="s">
        <v>25</v>
      </c>
      <c r="C72" s="51"/>
      <c r="D72" s="52">
        <f>SUM(D69:D71)</f>
        <v>4</v>
      </c>
      <c r="E72" s="53">
        <f>SUM(E69:E71)</f>
        <v>30009695</v>
      </c>
      <c r="F72" s="53">
        <f t="shared" ref="F72:W72" si="45">SUM(F69:F71)</f>
        <v>33914357</v>
      </c>
      <c r="G72" s="53">
        <f t="shared" si="45"/>
        <v>33646886</v>
      </c>
      <c r="H72" s="70">
        <f t="shared" si="30"/>
        <v>0.992113340081901</v>
      </c>
      <c r="I72" s="53">
        <f t="shared" si="45"/>
        <v>21288733</v>
      </c>
      <c r="J72" s="53">
        <f t="shared" si="45"/>
        <v>24772523</v>
      </c>
      <c r="K72" s="53">
        <f t="shared" si="45"/>
        <v>24733495</v>
      </c>
      <c r="L72" s="53">
        <f t="shared" si="45"/>
        <v>2739962</v>
      </c>
      <c r="M72" s="53">
        <f t="shared" si="45"/>
        <v>3278191</v>
      </c>
      <c r="N72" s="53">
        <f t="shared" si="45"/>
        <v>3277989</v>
      </c>
      <c r="O72" s="53">
        <f t="shared" si="45"/>
        <v>5981000</v>
      </c>
      <c r="P72" s="53">
        <f t="shared" si="45"/>
        <v>5863643</v>
      </c>
      <c r="Q72" s="53">
        <f t="shared" si="45"/>
        <v>5635402</v>
      </c>
      <c r="R72" s="53">
        <f t="shared" si="45"/>
        <v>0</v>
      </c>
      <c r="S72" s="53">
        <f t="shared" si="45"/>
        <v>0</v>
      </c>
      <c r="T72" s="53">
        <f t="shared" si="45"/>
        <v>0</v>
      </c>
      <c r="U72" s="53">
        <f t="shared" si="45"/>
        <v>0</v>
      </c>
      <c r="V72" s="53">
        <f t="shared" si="45"/>
        <v>0</v>
      </c>
      <c r="W72" s="53">
        <f t="shared" si="45"/>
        <v>0</v>
      </c>
      <c r="X72" s="45">
        <f>SUM(I72:W72)-E72</f>
        <v>67561243</v>
      </c>
    </row>
    <row r="73" spans="1:24" ht="40.5" customHeight="1" x14ac:dyDescent="0.2">
      <c r="A73" s="86" t="s">
        <v>77</v>
      </c>
      <c r="B73" s="86"/>
      <c r="C73" s="60"/>
      <c r="D73" s="58">
        <f>D50+D62+D67+D72</f>
        <v>47</v>
      </c>
      <c r="E73" s="59">
        <f>E50+E62+E67+E72</f>
        <v>641432362</v>
      </c>
      <c r="F73" s="59">
        <f>F50+F62+F67+F72</f>
        <v>762540564</v>
      </c>
      <c r="G73" s="59">
        <f>G50+G62+G67+G72</f>
        <v>708231472</v>
      </c>
      <c r="H73" s="77">
        <f t="shared" si="30"/>
        <v>0.92877875018856049</v>
      </c>
      <c r="I73" s="59">
        <f t="shared" ref="I73:W73" si="46">I50+I62+I67+I72</f>
        <v>340093512</v>
      </c>
      <c r="J73" s="59">
        <f t="shared" si="46"/>
        <v>388306999</v>
      </c>
      <c r="K73" s="59">
        <f t="shared" si="46"/>
        <v>375300517</v>
      </c>
      <c r="L73" s="59">
        <f t="shared" si="46"/>
        <v>42766006</v>
      </c>
      <c r="M73" s="59">
        <f t="shared" si="46"/>
        <v>48037152</v>
      </c>
      <c r="N73" s="59">
        <f t="shared" si="46"/>
        <v>46614598</v>
      </c>
      <c r="O73" s="59">
        <f t="shared" si="46"/>
        <v>208625313</v>
      </c>
      <c r="P73" s="59">
        <f t="shared" si="46"/>
        <v>255054422</v>
      </c>
      <c r="Q73" s="59">
        <f t="shared" si="46"/>
        <v>234531625</v>
      </c>
      <c r="R73" s="59">
        <f t="shared" si="46"/>
        <v>26942500</v>
      </c>
      <c r="S73" s="59">
        <f t="shared" si="46"/>
        <v>22789958</v>
      </c>
      <c r="T73" s="59">
        <f t="shared" si="46"/>
        <v>22605855</v>
      </c>
      <c r="U73" s="59">
        <f t="shared" si="46"/>
        <v>23005031</v>
      </c>
      <c r="V73" s="59">
        <f t="shared" si="46"/>
        <v>48352033</v>
      </c>
      <c r="W73" s="59">
        <f t="shared" si="46"/>
        <v>29178877</v>
      </c>
    </row>
    <row r="74" spans="1:24" x14ac:dyDescent="0.2">
      <c r="E74" s="61">
        <f>SUM(E72,E67,E62,E50)</f>
        <v>641432362</v>
      </c>
      <c r="F74" s="61"/>
      <c r="G74" s="61"/>
      <c r="I74" s="61">
        <f>SUM(I72,I67,I62,I50)</f>
        <v>340093512</v>
      </c>
      <c r="J74" s="61"/>
      <c r="K74" s="61"/>
      <c r="L74" s="61">
        <f>SUM(L72,L67,L62,L50)</f>
        <v>42766006</v>
      </c>
      <c r="M74" s="61"/>
      <c r="N74" s="61"/>
      <c r="O74" s="61">
        <f>SUM(O72,O67,O62,O50)</f>
        <v>208625313</v>
      </c>
      <c r="P74" s="61"/>
      <c r="Q74" s="61"/>
      <c r="R74" s="61">
        <f>SUM(R72,R67,R62,R50)</f>
        <v>26942500</v>
      </c>
      <c r="S74" s="61"/>
      <c r="T74" s="61"/>
      <c r="U74" s="61"/>
      <c r="V74" s="61"/>
      <c r="W74" s="61">
        <f>SUM(W72,W67,W62,W50)</f>
        <v>29178877</v>
      </c>
    </row>
    <row r="75" spans="1:24" x14ac:dyDescent="0.2">
      <c r="E75" s="61">
        <f>SUM(E72,E67,E62,E50)</f>
        <v>641432362</v>
      </c>
      <c r="F75" s="61"/>
      <c r="G75" s="61"/>
    </row>
  </sheetData>
  <mergeCells count="17">
    <mergeCell ref="A3:W3"/>
    <mergeCell ref="U7:W10"/>
    <mergeCell ref="H6:H11"/>
    <mergeCell ref="A2:W2"/>
    <mergeCell ref="A73:B73"/>
    <mergeCell ref="A4:W4"/>
    <mergeCell ref="L5:W5"/>
    <mergeCell ref="I6:W6"/>
    <mergeCell ref="A6:A10"/>
    <mergeCell ref="B6:B10"/>
    <mergeCell ref="D6:D10"/>
    <mergeCell ref="C6:C10"/>
    <mergeCell ref="E6:G10"/>
    <mergeCell ref="I7:K10"/>
    <mergeCell ref="L7:N10"/>
    <mergeCell ref="O7:Q10"/>
    <mergeCell ref="R7:T10"/>
  </mergeCells>
  <phoneticPr fontId="0" type="noConversion"/>
  <pageMargins left="0.51181102362204722" right="0.23622047244094491" top="0.51181102362204722" bottom="0.74803149606299213" header="0.31496062992125984" footer="0.31496062992125984"/>
  <pageSetup paperSize="9" scale="38" fitToHeight="0" orientation="landscape" r:id="rId1"/>
  <headerFooter alignWithMargins="0">
    <oddFooter>&amp;P. oldal</oddFooter>
  </headerFooter>
  <rowBreaks count="2" manualBreakCount="2">
    <brk id="36" max="22" man="1"/>
    <brk id="58" max="16383" man="1"/>
  </rowBreaks>
  <ignoredErrors>
    <ignoredError sqref="W37 E13:E14 E37 I37 L37 O37 R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BF64-CA62-44B1-B67B-37C350B0F74F}">
  <dimension ref="A3:C25"/>
  <sheetViews>
    <sheetView workbookViewId="0">
      <selection activeCell="A10" sqref="A10"/>
    </sheetView>
  </sheetViews>
  <sheetFormatPr defaultRowHeight="12.75" x14ac:dyDescent="0.2"/>
  <cols>
    <col min="1" max="1" width="58.42578125" bestFit="1" customWidth="1"/>
    <col min="2" max="2" width="19.5703125" bestFit="1" customWidth="1"/>
    <col min="3" max="3" width="18" bestFit="1" customWidth="1"/>
  </cols>
  <sheetData>
    <row r="3" spans="1:3" x14ac:dyDescent="0.2">
      <c r="A3" s="84" t="s">
        <v>113</v>
      </c>
      <c r="B3" t="s">
        <v>115</v>
      </c>
      <c r="C3" t="s">
        <v>116</v>
      </c>
    </row>
    <row r="4" spans="1:3" x14ac:dyDescent="0.2">
      <c r="A4" s="85" t="s">
        <v>95</v>
      </c>
      <c r="B4" s="78">
        <v>4990989</v>
      </c>
      <c r="C4" s="78">
        <v>6754397</v>
      </c>
    </row>
    <row r="5" spans="1:3" x14ac:dyDescent="0.2">
      <c r="A5" s="85" t="s">
        <v>96</v>
      </c>
      <c r="B5" s="78">
        <v>31385480</v>
      </c>
      <c r="C5" s="78">
        <v>23224901</v>
      </c>
    </row>
    <row r="6" spans="1:3" x14ac:dyDescent="0.2">
      <c r="A6" s="85" t="s">
        <v>86</v>
      </c>
      <c r="B6" s="78">
        <v>18238410</v>
      </c>
      <c r="C6" s="78">
        <v>0</v>
      </c>
    </row>
    <row r="7" spans="1:3" x14ac:dyDescent="0.2">
      <c r="A7" s="85" t="s">
        <v>67</v>
      </c>
      <c r="B7" s="78">
        <v>0</v>
      </c>
      <c r="C7" s="78">
        <v>0</v>
      </c>
    </row>
    <row r="8" spans="1:3" x14ac:dyDescent="0.2">
      <c r="A8" s="85" t="s">
        <v>87</v>
      </c>
      <c r="B8" s="78">
        <v>2951130</v>
      </c>
      <c r="C8" s="78">
        <v>2212593</v>
      </c>
    </row>
    <row r="9" spans="1:3" x14ac:dyDescent="0.2">
      <c r="A9" s="85" t="s">
        <v>91</v>
      </c>
      <c r="B9" s="78">
        <v>45135040</v>
      </c>
      <c r="C9" s="78">
        <v>44827198</v>
      </c>
    </row>
    <row r="10" spans="1:3" x14ac:dyDescent="0.2">
      <c r="A10" s="85" t="s">
        <v>110</v>
      </c>
      <c r="B10" s="78">
        <v>28843717</v>
      </c>
      <c r="C10" s="78">
        <v>28606159</v>
      </c>
    </row>
    <row r="11" spans="1:3" x14ac:dyDescent="0.2">
      <c r="A11" s="85" t="s">
        <v>47</v>
      </c>
      <c r="B11" s="78">
        <v>6813311</v>
      </c>
      <c r="C11" s="78">
        <v>5739692</v>
      </c>
    </row>
    <row r="12" spans="1:3" x14ac:dyDescent="0.2">
      <c r="A12" s="85" t="s">
        <v>49</v>
      </c>
      <c r="B12" s="78">
        <v>24017456</v>
      </c>
      <c r="C12" s="78">
        <v>22276179</v>
      </c>
    </row>
    <row r="13" spans="1:3" x14ac:dyDescent="0.2">
      <c r="A13" s="85" t="s">
        <v>35</v>
      </c>
      <c r="B13" s="78">
        <v>2000000</v>
      </c>
      <c r="C13" s="78">
        <v>2000000</v>
      </c>
    </row>
    <row r="14" spans="1:3" x14ac:dyDescent="0.2">
      <c r="A14" s="85" t="s">
        <v>109</v>
      </c>
      <c r="B14" s="78">
        <v>18809418</v>
      </c>
      <c r="C14" s="78">
        <v>18625728</v>
      </c>
    </row>
    <row r="15" spans="1:3" x14ac:dyDescent="0.2">
      <c r="A15" s="85" t="s">
        <v>111</v>
      </c>
      <c r="B15" s="78">
        <v>7050327</v>
      </c>
      <c r="C15" s="78">
        <v>7089323</v>
      </c>
    </row>
    <row r="16" spans="1:3" x14ac:dyDescent="0.2">
      <c r="A16" s="85" t="s">
        <v>44</v>
      </c>
      <c r="B16" s="78">
        <v>8789724</v>
      </c>
      <c r="C16" s="78">
        <v>5869718</v>
      </c>
    </row>
    <row r="17" spans="1:3" x14ac:dyDescent="0.2">
      <c r="A17" s="85" t="s">
        <v>41</v>
      </c>
      <c r="B17" s="78">
        <v>6618133</v>
      </c>
      <c r="C17" s="78">
        <v>6284546</v>
      </c>
    </row>
    <row r="18" spans="1:3" x14ac:dyDescent="0.2">
      <c r="A18" s="85" t="s">
        <v>42</v>
      </c>
      <c r="B18" s="78">
        <v>958114</v>
      </c>
      <c r="C18" s="78">
        <v>958114</v>
      </c>
    </row>
    <row r="19" spans="1:3" x14ac:dyDescent="0.2">
      <c r="A19" s="85" t="s">
        <v>90</v>
      </c>
      <c r="B19" s="78">
        <v>13082671</v>
      </c>
      <c r="C19" s="78">
        <v>13023905</v>
      </c>
    </row>
    <row r="20" spans="1:3" x14ac:dyDescent="0.2">
      <c r="A20" s="85" t="s">
        <v>51</v>
      </c>
      <c r="B20" s="78">
        <v>500000</v>
      </c>
      <c r="C20" s="78">
        <v>538916</v>
      </c>
    </row>
    <row r="21" spans="1:3" x14ac:dyDescent="0.2">
      <c r="A21" s="85" t="s">
        <v>65</v>
      </c>
      <c r="B21" s="78">
        <v>5800000</v>
      </c>
      <c r="C21" s="78">
        <v>5800000</v>
      </c>
    </row>
    <row r="22" spans="1:3" x14ac:dyDescent="0.2">
      <c r="A22" s="85" t="s">
        <v>32</v>
      </c>
      <c r="B22" s="78">
        <v>5760765</v>
      </c>
      <c r="C22" s="78">
        <v>4189421</v>
      </c>
    </row>
    <row r="23" spans="1:3" x14ac:dyDescent="0.2">
      <c r="A23" s="85" t="s">
        <v>45</v>
      </c>
      <c r="B23" s="78">
        <v>18988293</v>
      </c>
      <c r="C23" s="78">
        <v>14480652</v>
      </c>
    </row>
    <row r="24" spans="1:3" x14ac:dyDescent="0.2">
      <c r="A24" s="85" t="s">
        <v>30</v>
      </c>
      <c r="B24" s="78">
        <v>8000000</v>
      </c>
      <c r="C24" s="78">
        <v>7933333</v>
      </c>
    </row>
    <row r="25" spans="1:3" x14ac:dyDescent="0.2">
      <c r="A25" s="85" t="s">
        <v>114</v>
      </c>
      <c r="B25" s="78">
        <v>258732978</v>
      </c>
      <c r="C25" s="78">
        <v>220434775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488B-E58D-4558-9DC2-450BF1A81057}">
  <dimension ref="A3:C14"/>
  <sheetViews>
    <sheetView topLeftCell="A2" workbookViewId="0">
      <selection activeCell="F12" sqref="F12"/>
    </sheetView>
  </sheetViews>
  <sheetFormatPr defaultRowHeight="12.75" x14ac:dyDescent="0.2"/>
  <cols>
    <col min="1" max="1" width="91.5703125" bestFit="1" customWidth="1"/>
    <col min="2" max="2" width="19.5703125" bestFit="1" customWidth="1"/>
    <col min="3" max="3" width="18" bestFit="1" customWidth="1"/>
  </cols>
  <sheetData>
    <row r="3" spans="1:3" x14ac:dyDescent="0.2">
      <c r="A3" s="84" t="s">
        <v>113</v>
      </c>
      <c r="B3" t="s">
        <v>115</v>
      </c>
      <c r="C3" t="s">
        <v>116</v>
      </c>
    </row>
    <row r="4" spans="1:3" x14ac:dyDescent="0.2">
      <c r="A4" s="85" t="s">
        <v>68</v>
      </c>
      <c r="B4" s="78">
        <v>900000</v>
      </c>
      <c r="C4" s="78">
        <v>875000</v>
      </c>
    </row>
    <row r="5" spans="1:3" x14ac:dyDescent="0.2">
      <c r="A5" s="85" t="s">
        <v>52</v>
      </c>
      <c r="B5" s="78">
        <v>3997000</v>
      </c>
      <c r="C5" s="78">
        <v>2686433</v>
      </c>
    </row>
    <row r="6" spans="1:3" x14ac:dyDescent="0.2">
      <c r="A6" s="85" t="s">
        <v>104</v>
      </c>
      <c r="B6" s="78">
        <v>236755</v>
      </c>
      <c r="C6" s="78">
        <v>234155</v>
      </c>
    </row>
    <row r="7" spans="1:3" x14ac:dyDescent="0.2">
      <c r="A7" s="85" t="s">
        <v>106</v>
      </c>
      <c r="B7" s="78">
        <v>2573580</v>
      </c>
      <c r="C7" s="78">
        <v>2908150</v>
      </c>
    </row>
    <row r="8" spans="1:3" x14ac:dyDescent="0.2">
      <c r="A8" s="85" t="s">
        <v>93</v>
      </c>
      <c r="B8" s="78">
        <v>5759600</v>
      </c>
      <c r="C8" s="78">
        <v>5702903</v>
      </c>
    </row>
    <row r="9" spans="1:3" x14ac:dyDescent="0.2">
      <c r="A9" s="85" t="s">
        <v>90</v>
      </c>
      <c r="B9" s="78">
        <v>22079823</v>
      </c>
      <c r="C9" s="78">
        <v>19037477</v>
      </c>
    </row>
    <row r="10" spans="1:3" x14ac:dyDescent="0.2">
      <c r="A10" s="85" t="s">
        <v>98</v>
      </c>
      <c r="B10" s="78">
        <v>14413544</v>
      </c>
      <c r="C10" s="78">
        <v>5412910</v>
      </c>
    </row>
    <row r="11" spans="1:3" x14ac:dyDescent="0.2">
      <c r="A11" s="85" t="s">
        <v>97</v>
      </c>
      <c r="B11" s="78">
        <v>7244080</v>
      </c>
      <c r="C11" s="78">
        <v>7244080</v>
      </c>
    </row>
    <row r="12" spans="1:3" x14ac:dyDescent="0.2">
      <c r="A12" s="85" t="s">
        <v>75</v>
      </c>
      <c r="B12" s="78">
        <v>2510690</v>
      </c>
      <c r="C12" s="78">
        <v>2490430</v>
      </c>
    </row>
    <row r="13" spans="1:3" x14ac:dyDescent="0.2">
      <c r="A13" s="85" t="s">
        <v>76</v>
      </c>
      <c r="B13" s="78">
        <v>302600</v>
      </c>
      <c r="C13" s="78">
        <v>302600</v>
      </c>
    </row>
    <row r="14" spans="1:3" x14ac:dyDescent="0.2">
      <c r="A14" s="85" t="s">
        <v>114</v>
      </c>
      <c r="B14" s="78">
        <v>60017672</v>
      </c>
      <c r="C14" s="78">
        <v>46894138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B73C-137C-417A-BCE0-272CB287CE2B}">
  <dimension ref="A3:C10"/>
  <sheetViews>
    <sheetView topLeftCell="A4" workbookViewId="0">
      <selection activeCell="H11" sqref="H11"/>
    </sheetView>
  </sheetViews>
  <sheetFormatPr defaultRowHeight="12.75" x14ac:dyDescent="0.2"/>
  <cols>
    <col min="1" max="1" width="40" bestFit="1" customWidth="1"/>
    <col min="2" max="2" width="19.5703125" bestFit="1" customWidth="1"/>
    <col min="3" max="4" width="18" bestFit="1" customWidth="1"/>
  </cols>
  <sheetData>
    <row r="3" spans="1:3" x14ac:dyDescent="0.2">
      <c r="A3" s="84" t="s">
        <v>113</v>
      </c>
      <c r="B3" t="s">
        <v>115</v>
      </c>
      <c r="C3" t="s">
        <v>116</v>
      </c>
    </row>
    <row r="4" spans="1:3" x14ac:dyDescent="0.2">
      <c r="A4" s="85" t="s">
        <v>100</v>
      </c>
      <c r="B4" s="78">
        <v>13756583</v>
      </c>
      <c r="C4" s="78">
        <v>12611861</v>
      </c>
    </row>
    <row r="5" spans="1:3" x14ac:dyDescent="0.2">
      <c r="A5" s="85" t="s">
        <v>118</v>
      </c>
      <c r="B5" s="78">
        <v>18537476</v>
      </c>
      <c r="C5" s="78">
        <v>18762137</v>
      </c>
    </row>
    <row r="6" spans="1:3" x14ac:dyDescent="0.2">
      <c r="A6" s="85" t="s">
        <v>17</v>
      </c>
      <c r="B6" s="78">
        <v>79088605</v>
      </c>
      <c r="C6" s="78">
        <v>72103257</v>
      </c>
    </row>
    <row r="7" spans="1:3" x14ac:dyDescent="0.2">
      <c r="A7" s="85" t="s">
        <v>117</v>
      </c>
      <c r="B7" s="78">
        <v>75088446</v>
      </c>
      <c r="C7" s="78">
        <v>77104640</v>
      </c>
    </row>
    <row r="8" spans="1:3" x14ac:dyDescent="0.2">
      <c r="A8" s="85" t="s">
        <v>10</v>
      </c>
      <c r="B8" s="78">
        <v>4351387</v>
      </c>
      <c r="C8" s="78">
        <v>4351387</v>
      </c>
    </row>
    <row r="9" spans="1:3" x14ac:dyDescent="0.2">
      <c r="A9" s="85" t="s">
        <v>18</v>
      </c>
      <c r="B9" s="78">
        <v>37132026</v>
      </c>
      <c r="C9" s="78">
        <v>40635343</v>
      </c>
    </row>
    <row r="10" spans="1:3" x14ac:dyDescent="0.2">
      <c r="A10" s="85" t="s">
        <v>114</v>
      </c>
      <c r="B10" s="78">
        <v>227954523</v>
      </c>
      <c r="C10" s="78">
        <v>225568625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6B5C-5973-42A5-A04C-4C31D120E285}">
  <dimension ref="A3:C7"/>
  <sheetViews>
    <sheetView workbookViewId="0">
      <selection activeCell="B14" sqref="B14"/>
    </sheetView>
  </sheetViews>
  <sheetFormatPr defaultRowHeight="12.75" x14ac:dyDescent="0.2"/>
  <cols>
    <col min="1" max="1" width="40" bestFit="1" customWidth="1"/>
    <col min="2" max="2" width="19.5703125" bestFit="1" customWidth="1"/>
    <col min="3" max="3" width="18" bestFit="1" customWidth="1"/>
  </cols>
  <sheetData>
    <row r="3" spans="1:3" x14ac:dyDescent="0.2">
      <c r="A3" s="84" t="s">
        <v>113</v>
      </c>
      <c r="B3" t="s">
        <v>115</v>
      </c>
      <c r="C3" t="s">
        <v>116</v>
      </c>
    </row>
    <row r="4" spans="1:3" x14ac:dyDescent="0.2">
      <c r="A4" s="85" t="s">
        <v>100</v>
      </c>
      <c r="B4" s="78">
        <v>4102926</v>
      </c>
      <c r="C4" s="78">
        <v>3623942</v>
      </c>
    </row>
    <row r="5" spans="1:3" x14ac:dyDescent="0.2">
      <c r="A5" s="85" t="s">
        <v>57</v>
      </c>
      <c r="B5" s="78">
        <v>17929098</v>
      </c>
      <c r="C5" s="78">
        <v>18668269</v>
      </c>
    </row>
    <row r="6" spans="1:3" x14ac:dyDescent="0.2">
      <c r="A6" s="85" t="s">
        <v>58</v>
      </c>
      <c r="B6" s="78">
        <v>159889010</v>
      </c>
      <c r="C6" s="78">
        <v>159394837</v>
      </c>
    </row>
    <row r="7" spans="1:3" x14ac:dyDescent="0.2">
      <c r="A7" s="85" t="s">
        <v>114</v>
      </c>
      <c r="B7" s="78">
        <v>181921034</v>
      </c>
      <c r="C7" s="78">
        <v>181687048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CC77-AF63-4B9E-A63B-64FF48EE6FC1}">
  <dimension ref="A3:C7"/>
  <sheetViews>
    <sheetView topLeftCell="A2" workbookViewId="0">
      <selection activeCell="B15" sqref="B15"/>
    </sheetView>
  </sheetViews>
  <sheetFormatPr defaultRowHeight="12.75" x14ac:dyDescent="0.2"/>
  <cols>
    <col min="1" max="1" width="40" bestFit="1" customWidth="1"/>
    <col min="2" max="2" width="19.5703125" bestFit="1" customWidth="1"/>
    <col min="3" max="3" width="18" bestFit="1" customWidth="1"/>
  </cols>
  <sheetData>
    <row r="3" spans="1:3" x14ac:dyDescent="0.2">
      <c r="A3" s="84" t="s">
        <v>113</v>
      </c>
      <c r="B3" t="s">
        <v>115</v>
      </c>
      <c r="C3" t="s">
        <v>116</v>
      </c>
    </row>
    <row r="4" spans="1:3" x14ac:dyDescent="0.2">
      <c r="A4" s="85" t="s">
        <v>100</v>
      </c>
      <c r="B4" s="78">
        <v>1726581</v>
      </c>
      <c r="C4" s="78">
        <v>1845424</v>
      </c>
    </row>
    <row r="5" spans="1:3" x14ac:dyDescent="0.2">
      <c r="A5" s="85" t="s">
        <v>27</v>
      </c>
      <c r="B5" s="78">
        <v>11504840</v>
      </c>
      <c r="C5" s="78">
        <v>12062102</v>
      </c>
    </row>
    <row r="6" spans="1:3" x14ac:dyDescent="0.2">
      <c r="A6" s="85" t="s">
        <v>62</v>
      </c>
      <c r="B6" s="78">
        <v>20682936</v>
      </c>
      <c r="C6" s="78">
        <v>19739360</v>
      </c>
    </row>
    <row r="7" spans="1:3" x14ac:dyDescent="0.2">
      <c r="A7" s="85" t="s">
        <v>114</v>
      </c>
      <c r="B7" s="78">
        <v>33914357</v>
      </c>
      <c r="C7" s="78">
        <v>33646886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workbookViewId="0">
      <selection activeCell="B56" sqref="B56:D59"/>
    </sheetView>
  </sheetViews>
  <sheetFormatPr defaultRowHeight="12.75" x14ac:dyDescent="0.2"/>
  <cols>
    <col min="1" max="1" width="9.140625" style="83"/>
    <col min="2" max="2" width="73.42578125" style="83" customWidth="1"/>
    <col min="3" max="3" width="11.7109375" style="82" customWidth="1"/>
    <col min="4" max="4" width="12.140625" style="82" customWidth="1"/>
    <col min="5" max="16384" width="9.140625" style="81"/>
  </cols>
  <sheetData>
    <row r="1" spans="1:4" s="79" customFormat="1" x14ac:dyDescent="0.2">
      <c r="A1" s="79" t="s">
        <v>73</v>
      </c>
      <c r="B1" s="79" t="s">
        <v>6</v>
      </c>
      <c r="C1" s="80" t="s">
        <v>112</v>
      </c>
      <c r="D1" s="80" t="s">
        <v>80</v>
      </c>
    </row>
    <row r="2" spans="1:4" x14ac:dyDescent="0.2">
      <c r="A2" s="83">
        <v>1</v>
      </c>
      <c r="B2" s="83" t="s">
        <v>109</v>
      </c>
      <c r="C2" s="82">
        <v>18809418</v>
      </c>
      <c r="D2" s="82">
        <v>18625728</v>
      </c>
    </row>
    <row r="3" spans="1:4" x14ac:dyDescent="0.2">
      <c r="A3" s="83">
        <v>2</v>
      </c>
      <c r="B3" s="83" t="s">
        <v>30</v>
      </c>
      <c r="C3" s="82">
        <v>8000000</v>
      </c>
      <c r="D3" s="82">
        <v>7933333</v>
      </c>
    </row>
    <row r="4" spans="1:4" x14ac:dyDescent="0.2">
      <c r="A4" s="83">
        <v>3</v>
      </c>
      <c r="B4" s="83" t="s">
        <v>32</v>
      </c>
      <c r="C4" s="82">
        <v>5760765</v>
      </c>
      <c r="D4" s="82">
        <v>4189421</v>
      </c>
    </row>
    <row r="5" spans="1:4" x14ac:dyDescent="0.2">
      <c r="A5" s="83">
        <v>4</v>
      </c>
      <c r="B5" s="83" t="s">
        <v>35</v>
      </c>
      <c r="C5" s="82">
        <v>2000000</v>
      </c>
      <c r="D5" s="82">
        <v>2000000</v>
      </c>
    </row>
    <row r="6" spans="1:4" x14ac:dyDescent="0.2">
      <c r="A6" s="83">
        <v>5</v>
      </c>
      <c r="B6" s="83" t="s">
        <v>67</v>
      </c>
      <c r="C6" s="82">
        <v>0</v>
      </c>
      <c r="D6" s="82">
        <v>0</v>
      </c>
    </row>
    <row r="7" spans="1:4" x14ac:dyDescent="0.2">
      <c r="A7" s="83">
        <v>6</v>
      </c>
      <c r="B7" s="83" t="s">
        <v>91</v>
      </c>
      <c r="C7" s="82">
        <v>45135040</v>
      </c>
      <c r="D7" s="82">
        <v>44827198</v>
      </c>
    </row>
    <row r="8" spans="1:4" x14ac:dyDescent="0.2">
      <c r="A8" s="83">
        <v>7</v>
      </c>
      <c r="B8" s="83" t="s">
        <v>90</v>
      </c>
      <c r="C8" s="82">
        <v>13082671</v>
      </c>
      <c r="D8" s="82">
        <v>13023905</v>
      </c>
    </row>
    <row r="9" spans="1:4" x14ac:dyDescent="0.2">
      <c r="A9" s="83">
        <v>8</v>
      </c>
      <c r="B9" s="83" t="s">
        <v>110</v>
      </c>
      <c r="C9" s="82">
        <v>28843717</v>
      </c>
      <c r="D9" s="82">
        <v>28606159</v>
      </c>
    </row>
    <row r="10" spans="1:4" x14ac:dyDescent="0.2">
      <c r="A10" s="83">
        <v>9</v>
      </c>
      <c r="B10" s="83" t="s">
        <v>41</v>
      </c>
      <c r="C10" s="82">
        <v>6618133</v>
      </c>
      <c r="D10" s="82">
        <v>6284546</v>
      </c>
    </row>
    <row r="11" spans="1:4" x14ac:dyDescent="0.2">
      <c r="A11" s="83">
        <v>10</v>
      </c>
      <c r="B11" s="83" t="s">
        <v>111</v>
      </c>
      <c r="C11" s="82">
        <v>7050327</v>
      </c>
      <c r="D11" s="82">
        <v>7089323</v>
      </c>
    </row>
    <row r="12" spans="1:4" x14ac:dyDescent="0.2">
      <c r="A12" s="83">
        <v>11</v>
      </c>
      <c r="B12" s="83" t="s">
        <v>95</v>
      </c>
      <c r="C12" s="82">
        <v>4990989</v>
      </c>
      <c r="D12" s="82">
        <v>6754397</v>
      </c>
    </row>
    <row r="13" spans="1:4" x14ac:dyDescent="0.2">
      <c r="A13" s="83">
        <v>12</v>
      </c>
      <c r="B13" s="83" t="s">
        <v>96</v>
      </c>
      <c r="C13" s="82">
        <v>31385480</v>
      </c>
      <c r="D13" s="82">
        <v>23224901</v>
      </c>
    </row>
    <row r="14" spans="1:4" x14ac:dyDescent="0.2">
      <c r="A14" s="83">
        <v>13</v>
      </c>
      <c r="B14" s="83" t="s">
        <v>42</v>
      </c>
      <c r="C14" s="82">
        <v>958114</v>
      </c>
      <c r="D14" s="82">
        <v>958114</v>
      </c>
    </row>
    <row r="15" spans="1:4" x14ac:dyDescent="0.2">
      <c r="A15" s="83">
        <v>14</v>
      </c>
      <c r="B15" s="83" t="s">
        <v>44</v>
      </c>
      <c r="C15" s="82">
        <v>8789724</v>
      </c>
      <c r="D15" s="82">
        <v>5869718</v>
      </c>
    </row>
    <row r="16" spans="1:4" x14ac:dyDescent="0.2">
      <c r="A16" s="83">
        <v>15</v>
      </c>
      <c r="B16" s="83" t="s">
        <v>45</v>
      </c>
      <c r="C16" s="82">
        <v>18988293</v>
      </c>
      <c r="D16" s="82">
        <v>14480652</v>
      </c>
    </row>
    <row r="17" spans="1:4" x14ac:dyDescent="0.2">
      <c r="A17" s="83">
        <v>16</v>
      </c>
      <c r="B17" s="83" t="s">
        <v>47</v>
      </c>
      <c r="C17" s="82">
        <v>6813311</v>
      </c>
      <c r="D17" s="82">
        <v>5739692</v>
      </c>
    </row>
    <row r="18" spans="1:4" x14ac:dyDescent="0.2">
      <c r="A18" s="83">
        <v>17</v>
      </c>
      <c r="B18" s="83" t="s">
        <v>49</v>
      </c>
      <c r="C18" s="82">
        <v>24017456</v>
      </c>
      <c r="D18" s="82">
        <v>22276179</v>
      </c>
    </row>
    <row r="19" spans="1:4" x14ac:dyDescent="0.2">
      <c r="A19" s="83">
        <v>18</v>
      </c>
      <c r="B19" s="83" t="s">
        <v>87</v>
      </c>
      <c r="C19" s="82">
        <v>2951130</v>
      </c>
      <c r="D19" s="82">
        <v>2212593</v>
      </c>
    </row>
    <row r="20" spans="1:4" x14ac:dyDescent="0.2">
      <c r="A20" s="83">
        <v>19</v>
      </c>
      <c r="B20" s="83" t="s">
        <v>86</v>
      </c>
      <c r="C20" s="82">
        <v>18238410</v>
      </c>
      <c r="D20" s="82">
        <v>0</v>
      </c>
    </row>
    <row r="21" spans="1:4" x14ac:dyDescent="0.2">
      <c r="A21" s="83">
        <v>20</v>
      </c>
      <c r="B21" s="83" t="s">
        <v>65</v>
      </c>
      <c r="C21" s="82">
        <v>5800000</v>
      </c>
      <c r="D21" s="82">
        <v>5800000</v>
      </c>
    </row>
    <row r="22" spans="1:4" x14ac:dyDescent="0.2">
      <c r="A22" s="83">
        <v>21</v>
      </c>
      <c r="B22" s="83" t="s">
        <v>51</v>
      </c>
      <c r="C22" s="82">
        <v>500000</v>
      </c>
      <c r="D22" s="82">
        <v>538916</v>
      </c>
    </row>
    <row r="23" spans="1:4" x14ac:dyDescent="0.2">
      <c r="A23" s="83" t="s">
        <v>73</v>
      </c>
      <c r="B23" s="83" t="s">
        <v>85</v>
      </c>
      <c r="C23" s="82">
        <v>258732978</v>
      </c>
      <c r="D23" s="82">
        <v>220434775</v>
      </c>
    </row>
    <row r="24" spans="1:4" x14ac:dyDescent="0.2">
      <c r="A24" s="83" t="s">
        <v>4</v>
      </c>
      <c r="B24" s="83" t="s">
        <v>7</v>
      </c>
    </row>
    <row r="25" spans="1:4" x14ac:dyDescent="0.2">
      <c r="B25" s="83" t="s">
        <v>7</v>
      </c>
      <c r="C25" s="80" t="s">
        <v>112</v>
      </c>
      <c r="D25" s="80" t="s">
        <v>80</v>
      </c>
    </row>
    <row r="26" spans="1:4" x14ac:dyDescent="0.2">
      <c r="A26" s="83">
        <v>1</v>
      </c>
      <c r="B26" s="83" t="s">
        <v>93</v>
      </c>
      <c r="C26" s="82">
        <v>5759600</v>
      </c>
      <c r="D26" s="82">
        <v>5702903</v>
      </c>
    </row>
    <row r="27" spans="1:4" x14ac:dyDescent="0.2">
      <c r="A27" s="83">
        <v>2</v>
      </c>
      <c r="B27" s="83" t="s">
        <v>90</v>
      </c>
      <c r="C27" s="82">
        <v>22079823</v>
      </c>
      <c r="D27" s="82">
        <v>19037477</v>
      </c>
    </row>
    <row r="28" spans="1:4" x14ac:dyDescent="0.2">
      <c r="A28" s="83">
        <v>3</v>
      </c>
      <c r="B28" s="83" t="s">
        <v>52</v>
      </c>
      <c r="C28" s="82">
        <v>3997000</v>
      </c>
      <c r="D28" s="82">
        <v>2686433</v>
      </c>
    </row>
    <row r="29" spans="1:4" x14ac:dyDescent="0.2">
      <c r="A29" s="83">
        <v>4</v>
      </c>
      <c r="B29" s="83" t="s">
        <v>68</v>
      </c>
      <c r="C29" s="82">
        <v>900000</v>
      </c>
      <c r="D29" s="82">
        <v>875000</v>
      </c>
    </row>
    <row r="30" spans="1:4" x14ac:dyDescent="0.2">
      <c r="A30" s="83">
        <v>5</v>
      </c>
      <c r="B30" s="83" t="s">
        <v>75</v>
      </c>
      <c r="C30" s="82">
        <v>2510690</v>
      </c>
      <c r="D30" s="82">
        <v>2490430</v>
      </c>
    </row>
    <row r="31" spans="1:4" x14ac:dyDescent="0.2">
      <c r="A31" s="83">
        <v>6</v>
      </c>
      <c r="B31" s="83" t="s">
        <v>76</v>
      </c>
      <c r="C31" s="82">
        <v>302600</v>
      </c>
      <c r="D31" s="82">
        <v>302600</v>
      </c>
    </row>
    <row r="32" spans="1:4" x14ac:dyDescent="0.2">
      <c r="A32" s="83">
        <v>7</v>
      </c>
      <c r="B32" s="83" t="s">
        <v>97</v>
      </c>
      <c r="C32" s="82">
        <v>7244080</v>
      </c>
      <c r="D32" s="82">
        <v>7244080</v>
      </c>
    </row>
    <row r="33" spans="1:4" x14ac:dyDescent="0.2">
      <c r="A33" s="83">
        <v>8</v>
      </c>
      <c r="B33" s="83" t="s">
        <v>98</v>
      </c>
      <c r="C33" s="82">
        <v>14413544</v>
      </c>
      <c r="D33" s="82">
        <v>5412910</v>
      </c>
    </row>
    <row r="34" spans="1:4" x14ac:dyDescent="0.2">
      <c r="A34" s="83">
        <v>9</v>
      </c>
      <c r="B34" s="83" t="s">
        <v>104</v>
      </c>
      <c r="C34" s="82">
        <v>236755</v>
      </c>
      <c r="D34" s="82">
        <v>234155</v>
      </c>
    </row>
    <row r="35" spans="1:4" x14ac:dyDescent="0.2">
      <c r="A35" s="83">
        <v>10</v>
      </c>
      <c r="B35" s="83" t="s">
        <v>106</v>
      </c>
      <c r="C35" s="82">
        <v>2573580</v>
      </c>
      <c r="D35" s="82">
        <v>2908150</v>
      </c>
    </row>
    <row r="39" spans="1:4" x14ac:dyDescent="0.2">
      <c r="B39" s="83" t="s">
        <v>21</v>
      </c>
    </row>
    <row r="40" spans="1:4" x14ac:dyDescent="0.2">
      <c r="A40" s="83" t="s">
        <v>69</v>
      </c>
      <c r="B40" s="83" t="s">
        <v>6</v>
      </c>
      <c r="C40" s="80" t="s">
        <v>112</v>
      </c>
      <c r="D40" s="80" t="s">
        <v>80</v>
      </c>
    </row>
    <row r="41" spans="1:4" x14ac:dyDescent="0.2">
      <c r="A41" s="83">
        <v>1</v>
      </c>
      <c r="B41" s="83" t="s">
        <v>117</v>
      </c>
      <c r="C41" s="82">
        <v>75088446</v>
      </c>
      <c r="D41" s="82">
        <v>77104640</v>
      </c>
    </row>
    <row r="42" spans="1:4" x14ac:dyDescent="0.2">
      <c r="A42" s="83">
        <v>2</v>
      </c>
      <c r="B42" s="83" t="s">
        <v>100</v>
      </c>
      <c r="C42" s="82">
        <v>13756583</v>
      </c>
      <c r="D42" s="82">
        <v>12611861</v>
      </c>
    </row>
    <row r="43" spans="1:4" x14ac:dyDescent="0.2">
      <c r="A43" s="83">
        <v>3</v>
      </c>
      <c r="B43" s="83" t="s">
        <v>17</v>
      </c>
      <c r="C43" s="82">
        <v>79088605</v>
      </c>
      <c r="D43" s="82">
        <v>72103257</v>
      </c>
    </row>
    <row r="44" spans="1:4" x14ac:dyDescent="0.2">
      <c r="A44" s="83">
        <v>4</v>
      </c>
      <c r="B44" s="83" t="s">
        <v>10</v>
      </c>
      <c r="C44" s="82">
        <v>4351387</v>
      </c>
      <c r="D44" s="82">
        <v>4351387</v>
      </c>
    </row>
    <row r="45" spans="1:4" x14ac:dyDescent="0.2">
      <c r="A45" s="83">
        <v>5</v>
      </c>
      <c r="B45" s="83" t="s">
        <v>18</v>
      </c>
      <c r="C45" s="82">
        <v>37132026</v>
      </c>
      <c r="D45" s="82">
        <v>40635343</v>
      </c>
    </row>
    <row r="46" spans="1:4" x14ac:dyDescent="0.2">
      <c r="A46" s="83">
        <v>6</v>
      </c>
      <c r="B46" s="83" t="s">
        <v>118</v>
      </c>
      <c r="C46" s="82">
        <v>18537476</v>
      </c>
      <c r="D46" s="82">
        <v>18762137</v>
      </c>
    </row>
    <row r="47" spans="1:4" x14ac:dyDescent="0.2">
      <c r="B47" s="83" t="s">
        <v>22</v>
      </c>
      <c r="C47" s="82">
        <v>227954523</v>
      </c>
      <c r="D47" s="82">
        <v>225568625</v>
      </c>
    </row>
    <row r="50" spans="1:4" x14ac:dyDescent="0.2">
      <c r="B50" s="83" t="s">
        <v>23</v>
      </c>
      <c r="C50" s="80" t="s">
        <v>112</v>
      </c>
      <c r="D50" s="80" t="s">
        <v>80</v>
      </c>
    </row>
    <row r="51" spans="1:4" x14ac:dyDescent="0.2">
      <c r="A51" s="83">
        <v>1</v>
      </c>
      <c r="B51" s="83" t="s">
        <v>58</v>
      </c>
      <c r="C51" s="82">
        <v>159889010</v>
      </c>
      <c r="D51" s="82">
        <v>159394837</v>
      </c>
    </row>
    <row r="52" spans="1:4" x14ac:dyDescent="0.2">
      <c r="A52" s="83">
        <v>2</v>
      </c>
      <c r="B52" s="83" t="s">
        <v>57</v>
      </c>
      <c r="C52" s="82">
        <v>17929098</v>
      </c>
      <c r="D52" s="82">
        <v>18668269</v>
      </c>
    </row>
    <row r="53" spans="1:4" x14ac:dyDescent="0.2">
      <c r="A53" s="83">
        <v>3</v>
      </c>
      <c r="B53" s="83" t="s">
        <v>100</v>
      </c>
      <c r="C53" s="82">
        <v>4102926</v>
      </c>
      <c r="D53" s="82">
        <v>3623942</v>
      </c>
    </row>
    <row r="56" spans="1:4" x14ac:dyDescent="0.2">
      <c r="B56" s="83" t="s">
        <v>26</v>
      </c>
      <c r="C56" s="80" t="s">
        <v>112</v>
      </c>
      <c r="D56" s="80" t="s">
        <v>80</v>
      </c>
    </row>
    <row r="57" spans="1:4" x14ac:dyDescent="0.2">
      <c r="A57" s="83">
        <v>1</v>
      </c>
      <c r="B57" s="83" t="s">
        <v>62</v>
      </c>
      <c r="C57" s="82">
        <v>20682936</v>
      </c>
      <c r="D57" s="82">
        <v>19739360</v>
      </c>
    </row>
    <row r="58" spans="1:4" x14ac:dyDescent="0.2">
      <c r="A58" s="83">
        <v>2</v>
      </c>
      <c r="B58" s="83" t="s">
        <v>27</v>
      </c>
      <c r="C58" s="82">
        <v>11504840</v>
      </c>
      <c r="D58" s="82">
        <v>12062102</v>
      </c>
    </row>
    <row r="59" spans="1:4" x14ac:dyDescent="0.2">
      <c r="A59" s="83">
        <v>3</v>
      </c>
      <c r="B59" s="83" t="s">
        <v>100</v>
      </c>
      <c r="C59" s="82">
        <v>1726581</v>
      </c>
      <c r="D59" s="82">
        <v>1845424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2</vt:i4>
      </vt:variant>
    </vt:vector>
  </HeadingPairs>
  <TitlesOfParts>
    <vt:vector size="10" baseType="lpstr">
      <vt:lpstr>Munka1</vt:lpstr>
      <vt:lpstr>Munka4</vt:lpstr>
      <vt:lpstr>Munka5</vt:lpstr>
      <vt:lpstr>Munka8</vt:lpstr>
      <vt:lpstr>Munka9</vt:lpstr>
      <vt:lpstr>Munka10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2025-10-09T08:57:26Z</cp:lastPrinted>
  <dcterms:created xsi:type="dcterms:W3CDTF">2004-03-17T13:30:26Z</dcterms:created>
  <dcterms:modified xsi:type="dcterms:W3CDTF">2026-05-19T09:59:36Z</dcterms:modified>
</cp:coreProperties>
</file>