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BEF39F4C-74E7-403B-8600-34A1498971E2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Print_Titles" localSheetId="0">Munka1!$7:$7</definedName>
    <definedName name="_xlnm.Print_Area" localSheetId="0">Munka1!$A$1:$J$81</definedName>
  </definedNames>
  <calcPr calcId="181029"/>
</workbook>
</file>

<file path=xl/calcChain.xml><?xml version="1.0" encoding="utf-8"?>
<calcChain xmlns="http://schemas.openxmlformats.org/spreadsheetml/2006/main">
  <c r="D76" i="1" l="1"/>
  <c r="E76" i="1"/>
  <c r="F76" i="1"/>
  <c r="G76" i="1"/>
  <c r="H76" i="1"/>
  <c r="I76" i="1"/>
  <c r="J68" i="1" l="1"/>
  <c r="I68" i="1"/>
  <c r="I66" i="1" s="1"/>
  <c r="I67" i="1"/>
  <c r="E66" i="1"/>
  <c r="F66" i="1"/>
  <c r="G66" i="1"/>
  <c r="H66" i="1"/>
  <c r="D66" i="1"/>
  <c r="H72" i="1"/>
  <c r="H73" i="1"/>
  <c r="H71" i="1"/>
  <c r="H68" i="1"/>
  <c r="H67" i="1"/>
  <c r="I63" i="1"/>
  <c r="H63" i="1"/>
  <c r="H56" i="1"/>
  <c r="I56" i="1" s="1"/>
  <c r="I47" i="1"/>
  <c r="H47" i="1"/>
  <c r="H36" i="1"/>
  <c r="H35" i="1"/>
  <c r="I25" i="1"/>
  <c r="I29" i="1"/>
  <c r="I24" i="1"/>
  <c r="H25" i="1"/>
  <c r="H26" i="1"/>
  <c r="I26" i="1" s="1"/>
  <c r="H27" i="1"/>
  <c r="I27" i="1" s="1"/>
  <c r="H28" i="1"/>
  <c r="I28" i="1" s="1"/>
  <c r="H29" i="1"/>
  <c r="H30" i="1"/>
  <c r="I30" i="1" s="1"/>
  <c r="H31" i="1"/>
  <c r="I31" i="1" s="1"/>
  <c r="H32" i="1"/>
  <c r="I32" i="1" s="1"/>
  <c r="H24" i="1"/>
  <c r="H52" i="1" l="1"/>
  <c r="H42" i="1"/>
  <c r="H15" i="1"/>
  <c r="H10" i="1"/>
  <c r="E46" i="1" l="1"/>
  <c r="G46" i="1"/>
  <c r="H46" i="1"/>
  <c r="I46" i="1"/>
  <c r="E55" i="1"/>
  <c r="G55" i="1"/>
  <c r="H55" i="1"/>
  <c r="I55" i="1"/>
  <c r="E62" i="1"/>
  <c r="G62" i="1"/>
  <c r="H62" i="1"/>
  <c r="I62" i="1"/>
  <c r="E34" i="1" l="1"/>
  <c r="E19" i="1" s="1"/>
  <c r="G34" i="1"/>
  <c r="G19" i="1" s="1"/>
  <c r="H34" i="1"/>
  <c r="H19" i="1" s="1"/>
  <c r="I34" i="1"/>
  <c r="I19" i="1" s="1"/>
  <c r="E23" i="1"/>
  <c r="G23" i="1"/>
  <c r="G18" i="1" s="1"/>
  <c r="H23" i="1"/>
  <c r="H18" i="1" s="1"/>
  <c r="I23" i="1"/>
  <c r="I18" i="1" s="1"/>
  <c r="E70" i="1" l="1"/>
  <c r="G70" i="1"/>
  <c r="I70" i="1"/>
  <c r="E59" i="1"/>
  <c r="E79" i="1" s="1"/>
  <c r="G59" i="1"/>
  <c r="G79" i="1" s="1"/>
  <c r="H59" i="1"/>
  <c r="I59" i="1"/>
  <c r="I79" i="1" s="1"/>
  <c r="G51" i="1"/>
  <c r="G78" i="1" s="1"/>
  <c r="H51" i="1"/>
  <c r="I51" i="1"/>
  <c r="I78" i="1" s="1"/>
  <c r="G41" i="1"/>
  <c r="G77" i="1" s="1"/>
  <c r="H41" i="1"/>
  <c r="I41" i="1"/>
  <c r="I77" i="1" s="1"/>
  <c r="E21" i="1"/>
  <c r="G21" i="1"/>
  <c r="H21" i="1"/>
  <c r="I21" i="1"/>
  <c r="E14" i="1"/>
  <c r="F14" i="1"/>
  <c r="G14" i="1"/>
  <c r="H14" i="1"/>
  <c r="I14" i="1"/>
  <c r="E9" i="1"/>
  <c r="F9" i="1"/>
  <c r="G9" i="1"/>
  <c r="H9" i="1"/>
  <c r="I9" i="1"/>
  <c r="J10" i="1"/>
  <c r="J15" i="1"/>
  <c r="J18" i="1"/>
  <c r="J19" i="1"/>
  <c r="J23" i="1"/>
  <c r="J24" i="1"/>
  <c r="J25" i="1"/>
  <c r="J26" i="1"/>
  <c r="J27" i="1"/>
  <c r="J28" i="1"/>
  <c r="J29" i="1"/>
  <c r="J30" i="1"/>
  <c r="J31" i="1"/>
  <c r="J32" i="1"/>
  <c r="J34" i="1"/>
  <c r="J35" i="1"/>
  <c r="J36" i="1"/>
  <c r="J42" i="1"/>
  <c r="J46" i="1"/>
  <c r="J47" i="1"/>
  <c r="J52" i="1"/>
  <c r="J55" i="1"/>
  <c r="J56" i="1"/>
  <c r="J60" i="1"/>
  <c r="J62" i="1"/>
  <c r="J63" i="1"/>
  <c r="J67" i="1"/>
  <c r="J9" i="1" l="1"/>
  <c r="J66" i="1"/>
  <c r="J76" i="1"/>
  <c r="J41" i="1"/>
  <c r="J51" i="1"/>
  <c r="G17" i="1"/>
  <c r="G80" i="1" s="1"/>
  <c r="J59" i="1"/>
  <c r="I17" i="1"/>
  <c r="I80" i="1" s="1"/>
  <c r="J14" i="1"/>
  <c r="H17" i="1"/>
  <c r="J21" i="1"/>
  <c r="F67" i="1"/>
  <c r="J17" i="1" l="1"/>
  <c r="E52" i="1"/>
  <c r="E51" i="1" s="1"/>
  <c r="E78" i="1" s="1"/>
  <c r="F52" i="1"/>
  <c r="F51" i="1" s="1"/>
  <c r="F63" i="1"/>
  <c r="F62" i="1" s="1"/>
  <c r="F59" i="1" s="1"/>
  <c r="F56" i="1"/>
  <c r="F55" i="1" s="1"/>
  <c r="F47" i="1"/>
  <c r="F46" i="1" s="1"/>
  <c r="E42" i="1"/>
  <c r="F42" i="1"/>
  <c r="F41" i="1" s="1"/>
  <c r="F20" i="1"/>
  <c r="F22" i="1"/>
  <c r="F24" i="1"/>
  <c r="F25" i="1"/>
  <c r="F26" i="1"/>
  <c r="F27" i="1"/>
  <c r="F28" i="1"/>
  <c r="F29" i="1"/>
  <c r="F30" i="1"/>
  <c r="F31" i="1"/>
  <c r="F32" i="1"/>
  <c r="F35" i="1"/>
  <c r="F23" i="1" l="1"/>
  <c r="E18" i="1"/>
  <c r="E41" i="1"/>
  <c r="D55" i="1"/>
  <c r="D62" i="1"/>
  <c r="D23" i="1"/>
  <c r="E77" i="1" l="1"/>
  <c r="E17" i="1"/>
  <c r="E80" i="1" s="1"/>
  <c r="F18" i="1"/>
  <c r="F21" i="1"/>
  <c r="D36" i="1"/>
  <c r="F36" i="1" s="1"/>
  <c r="F34" i="1" s="1"/>
  <c r="F19" i="1" s="1"/>
  <c r="D42" i="1"/>
  <c r="F17" i="1" l="1"/>
  <c r="D59" i="1"/>
  <c r="D73" i="1" s="1"/>
  <c r="F73" i="1" s="1"/>
  <c r="F79" i="1" s="1"/>
  <c r="D52" i="1"/>
  <c r="D18" i="1" s="1"/>
  <c r="D46" i="1"/>
  <c r="D34" i="1"/>
  <c r="D14" i="1"/>
  <c r="D10" i="1"/>
  <c r="D9" i="1" s="1"/>
  <c r="D19" i="1" l="1"/>
  <c r="D41" i="1"/>
  <c r="D71" i="1" s="1"/>
  <c r="F71" i="1" s="1"/>
  <c r="F77" i="1" s="1"/>
  <c r="D21" i="1"/>
  <c r="D51" i="1"/>
  <c r="D72" i="1" s="1"/>
  <c r="F72" i="1" s="1"/>
  <c r="F78" i="1" s="1"/>
  <c r="F70" i="1" l="1"/>
  <c r="F80" i="1" s="1"/>
  <c r="D17" i="1"/>
  <c r="D77" i="1" l="1"/>
  <c r="D78" i="1" l="1"/>
  <c r="D79" i="1" l="1"/>
  <c r="D70" i="1"/>
  <c r="D82" i="1" l="1"/>
  <c r="D80" i="1"/>
  <c r="J71" i="1" l="1"/>
  <c r="H77" i="1"/>
  <c r="J77" i="1" s="1"/>
  <c r="J73" i="1" l="1"/>
  <c r="H79" i="1"/>
  <c r="J79" i="1" s="1"/>
  <c r="J72" i="1" l="1"/>
  <c r="H78" i="1"/>
  <c r="J78" i="1" s="1"/>
  <c r="H70" i="1"/>
  <c r="J70" i="1" l="1"/>
  <c r="H80" i="1"/>
  <c r="J80" i="1" s="1"/>
</calcChain>
</file>

<file path=xl/sharedStrings.xml><?xml version="1.0" encoding="utf-8"?>
<sst xmlns="http://schemas.openxmlformats.org/spreadsheetml/2006/main" count="101" uniqueCount="51">
  <si>
    <t>I.</t>
  </si>
  <si>
    <t>1.</t>
  </si>
  <si>
    <t>2.</t>
  </si>
  <si>
    <t>III.</t>
  </si>
  <si>
    <t>-</t>
  </si>
  <si>
    <t>3.</t>
  </si>
  <si>
    <t>II.</t>
  </si>
  <si>
    <t>a.</t>
  </si>
  <si>
    <t>b.</t>
  </si>
  <si>
    <t>Működési maradvány</t>
  </si>
  <si>
    <t>Felhalmozási maradvány</t>
  </si>
  <si>
    <t>Felhalmozási maradvány összesen</t>
  </si>
  <si>
    <t>Működési maradvány összesen</t>
  </si>
  <si>
    <t>Eredeti előirányzat</t>
  </si>
  <si>
    <t>IV.</t>
  </si>
  <si>
    <t>Megnevezés</t>
  </si>
  <si>
    <t>Szállítói és egyéb kötelezettségek</t>
  </si>
  <si>
    <t>2.  melléklet</t>
  </si>
  <si>
    <t>V.</t>
  </si>
  <si>
    <t>FINANSZÍROZÁSI BEVÉTELEK MINDÖSSZESEN</t>
  </si>
  <si>
    <t>FINANSZÍROZÁSI BEVÉTELEK ÖNKORMÁNYZAT ÉS INTÉZMÉNYENKÉNT</t>
  </si>
  <si>
    <t>B816 Központi, irányítószervi támogatás</t>
  </si>
  <si>
    <t>B8131 Előző évi maradvány igénybevétele (költségvetési hiány belső finanszírozására szolgáló pénzforgalom nélküli bevétel)</t>
  </si>
  <si>
    <t>B8111 Hosszú lejáratú hitelek, kölcsönök felvétele pénzügyi vállalkozástól</t>
  </si>
  <si>
    <t>B8112 Likviditási célú hitelek, kölcsönök felvétele</t>
  </si>
  <si>
    <t>B814 Államháztartáson belüli megelőlegezések</t>
  </si>
  <si>
    <t>Biharnagybajom Községi Önkormányzat</t>
  </si>
  <si>
    <t>Biharnagybajomi Polgármesteri Hivatal</t>
  </si>
  <si>
    <t>Mosoly-Vár Óvoda</t>
  </si>
  <si>
    <t>adatok Ft-ban</t>
  </si>
  <si>
    <t>Bajomi Biztos Pont Szociális Intézmény és Biztos Kezdet Gyerekház</t>
  </si>
  <si>
    <t>TOP-4.1.1-15-HB1-2016-00005 Egészségház kialakítása</t>
  </si>
  <si>
    <t>VP6-7.2.1.1-20 Helyi termékértékesítést szolgáló piac infrastrukturális- és eszközfejlesztése PIAC II. ütem</t>
  </si>
  <si>
    <t>TOP_PLUSZ-1.2.1-21-HB1-2022-00006 Élhető települések</t>
  </si>
  <si>
    <t>TOP_PLUSZ-2.1.1-21-HB1-2022-00003 Önkormányzati épületek energetikai korszerűsítése</t>
  </si>
  <si>
    <t>Viziközmű használati díj</t>
  </si>
  <si>
    <t>Talajterhelési díj</t>
  </si>
  <si>
    <t xml:space="preserve">Biharnagybajom Községi Önkormányzat és intézményei 2025. évi finanszírozási bevételei                                                                                                                                                                         </t>
  </si>
  <si>
    <t>2025.00. havi állami támogatás</t>
  </si>
  <si>
    <t>Deák Ferenc utca útalap építése</t>
  </si>
  <si>
    <t>Fejlesztési számla</t>
  </si>
  <si>
    <t>Petőfi Sándor utca 2. szám (887 hrsz.) ingatlan vásárlása</t>
  </si>
  <si>
    <t>Előirányzat változás</t>
  </si>
  <si>
    <t>Módosított előirányzat
2025.06.30-án</t>
  </si>
  <si>
    <t>Közfoglalkoztatás nettó forgótőke Biharnagybajom Községi Önkormányzat</t>
  </si>
  <si>
    <t>Teljesítés %</t>
  </si>
  <si>
    <t>2025. évi költségvetési beszámoló</t>
  </si>
  <si>
    <t>ÁHT megelőlegezés (0. havi finanszírozás) Biharnagybajom Községi Önkormányzat</t>
  </si>
  <si>
    <t>Módosított előirányzat</t>
  </si>
  <si>
    <t>Teljesítés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</si>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</sst>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0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8"/>
      <color rgb="FFFFC000"/>
      <name val="Times New Roman"/>
      <family val="1"/>
      <charset val="238"/>
    </font>
    <font>
      <sz val="10"/>
      <name val="Arial"/>
      <family val="2"/>
      <charset val="238"/>
    </font>
    <font>
      <b/>
      <i/>
      <sz val="16"/>
      <name val="Times New Roman"/>
      <family val="1"/>
      <charset val="238"/>
    </font>
    <font>
      <i/>
      <sz val="16"/>
      <name val="Times New Roman"/>
      <family val="1"/>
      <charset val="238"/>
    </font>
    <font>
      <i/>
      <sz val="16"/>
      <name val="Arial CE"/>
      <charset val="238"/>
    </font>
    <font>
      <sz val="16"/>
      <color theme="1"/>
      <name val="Times New Roman"/>
      <family val="1"/>
      <charset val="238"/>
    </font>
    <font>
      <sz val="16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9" fontId="19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10" fontId="7" fillId="0" borderId="0" xfId="2" applyNumberFormat="1" applyFont="1" applyAlignment="1">
      <alignment vertical="center"/>
    </xf>
    <xf numFmtId="10" fontId="6" fillId="0" borderId="1" xfId="2" applyNumberFormat="1" applyFont="1" applyBorder="1" applyAlignment="1">
      <alignment horizontal="center" vertical="center" wrapText="1"/>
    </xf>
    <xf numFmtId="10" fontId="7" fillId="0" borderId="1" xfId="2" applyNumberFormat="1" applyFont="1" applyBorder="1" applyAlignment="1">
      <alignment horizontal="center" vertical="center"/>
    </xf>
    <xf numFmtId="10" fontId="6" fillId="4" borderId="1" xfId="2" applyNumberFormat="1" applyFont="1" applyFill="1" applyBorder="1" applyAlignment="1">
      <alignment vertical="center"/>
    </xf>
    <xf numFmtId="10" fontId="7" fillId="0" borderId="1" xfId="2" applyNumberFormat="1" applyFont="1" applyBorder="1" applyAlignment="1">
      <alignment vertical="center"/>
    </xf>
    <xf numFmtId="10" fontId="6" fillId="0" borderId="1" xfId="2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</cellXfs>
  <cellStyles count="3">
    <cellStyle name="Normál" xfId="0" builtinId="0"/>
    <cellStyle name="Normál_3. melléklet 2015" xfId="1" xr:uid="{36A435AA-6784-4E84-B65C-1A199D3D027C}"/>
    <cellStyle name="Százalék" xfId="2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2.%20mell&#233;klet%202025_1v_k&#233;sz_20250930.xlsx" TargetMode="External"/><Relationship Id="rId1" Type="http://schemas.openxmlformats.org/officeDocument/2006/relationships/externalLinkPath" Target="/K&#214;LTS&#201;GVET&#201;S/2025/2%20m&#243;dos&#237;t&#225;s/2.%20mell&#233;klet%202025_1v_k&#233;sz_202509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2.%20mell&#233;klet%202025_1v_k&#233;sz_20251231.xlsx" TargetMode="External"/><Relationship Id="rId1" Type="http://schemas.openxmlformats.org/officeDocument/2006/relationships/externalLinkPath" Target="/K&#214;LTS&#201;GVET&#201;S/2025/3%20m&#243;dos&#237;t&#225;s/2.%20mell&#233;klet%202025_1v_k&#233;sz_2025123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3.%20mell&#233;klet%202025_1v_k&#233;sz.xlsx" TargetMode="External"/><Relationship Id="rId1" Type="http://schemas.openxmlformats.org/officeDocument/2006/relationships/externalLinkPath" Target="/K&#214;LTS&#201;GVET&#201;S/2025/V&#233;gleges/2025/3.%20mell&#233;klet%202025_1v_k&#233;s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4.%20mell&#233;klet%202025_1v_k&#233;sz.xlsx" TargetMode="External"/><Relationship Id="rId1" Type="http://schemas.openxmlformats.org/officeDocument/2006/relationships/externalLinkPath" Target="/K&#214;LTS&#201;GVET&#201;S/2025/V&#233;gleges/2025/4.%20mell&#233;klet%202025_1v_k&#233;sz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.xlsx" TargetMode="External"/><Relationship Id="rId1" Type="http://schemas.openxmlformats.org/officeDocument/2006/relationships/externalLinkPath" Target="/K&#214;LTS&#201;GVET&#201;S/2025/V&#233;gleges/2025/1.%20mell&#233;klet%202025_1v_k&#233;s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0">
          <cell r="H10">
            <v>0</v>
          </cell>
        </row>
        <row r="15">
          <cell r="H15">
            <v>0</v>
          </cell>
        </row>
        <row r="42">
          <cell r="H42">
            <v>0</v>
          </cell>
        </row>
        <row r="52">
          <cell r="H52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4">
          <cell r="J24">
            <v>54000</v>
          </cell>
        </row>
        <row r="25">
          <cell r="J25">
            <v>41676888</v>
          </cell>
        </row>
        <row r="26">
          <cell r="J26">
            <v>11029023</v>
          </cell>
        </row>
        <row r="27">
          <cell r="J27">
            <v>117841</v>
          </cell>
        </row>
        <row r="28">
          <cell r="J28">
            <v>5398023</v>
          </cell>
        </row>
        <row r="29">
          <cell r="J29">
            <v>9611558</v>
          </cell>
        </row>
        <row r="30">
          <cell r="J30">
            <v>3784302</v>
          </cell>
        </row>
        <row r="31">
          <cell r="J31">
            <v>10537621</v>
          </cell>
        </row>
        <row r="32">
          <cell r="J32">
            <v>1500000</v>
          </cell>
        </row>
        <row r="35">
          <cell r="J35">
            <v>13100091</v>
          </cell>
        </row>
        <row r="36">
          <cell r="J36">
            <v>15865409</v>
          </cell>
        </row>
        <row r="47">
          <cell r="J47">
            <v>2762327</v>
          </cell>
        </row>
        <row r="55">
          <cell r="J55">
            <v>126012</v>
          </cell>
        </row>
        <row r="63">
          <cell r="J63">
            <v>145996</v>
          </cell>
        </row>
        <row r="67">
          <cell r="J67">
            <v>1162740</v>
          </cell>
        </row>
        <row r="68">
          <cell r="J68">
            <v>15420336</v>
          </cell>
        </row>
        <row r="71">
          <cell r="J71">
            <v>152416947</v>
          </cell>
        </row>
        <row r="72">
          <cell r="J72">
            <v>179425186</v>
          </cell>
        </row>
        <row r="73">
          <cell r="J73">
            <v>33791000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54">
          <cell r="H54">
            <v>1900000</v>
          </cell>
        </row>
        <row r="91">
          <cell r="E91">
            <v>202273153</v>
          </cell>
        </row>
        <row r="99">
          <cell r="E99">
            <v>171527614</v>
          </cell>
        </row>
        <row r="108">
          <cell r="E108">
            <v>30009695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7">
          <cell r="D67">
            <v>327162121</v>
          </cell>
        </row>
        <row r="94">
          <cell r="D94">
            <v>0</v>
          </cell>
        </row>
        <row r="117">
          <cell r="D117">
            <v>0</v>
          </cell>
        </row>
        <row r="136">
          <cell r="D136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6">
          <cell r="D16">
            <v>170498056</v>
          </cell>
        </row>
        <row r="107">
          <cell r="D107">
            <v>59240759</v>
          </cell>
        </row>
        <row r="124">
          <cell r="D124">
            <v>903546</v>
          </cell>
        </row>
        <row r="142">
          <cell r="D142">
            <v>451773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view="pageBreakPreview" zoomScale="70" zoomScaleNormal="100" zoomScaleSheetLayoutView="70" workbookViewId="0">
      <selection activeCell="K5" sqref="K5"/>
    </sheetView>
  </sheetViews>
  <sheetFormatPr defaultColWidth="9.140625" defaultRowHeight="20.25" x14ac:dyDescent="0.2"/>
  <cols>
    <col min="1" max="1" width="3.28515625" style="3" customWidth="1"/>
    <col min="2" max="2" width="2.85546875" style="3" customWidth="1"/>
    <col min="3" max="3" width="106.7109375" style="2" customWidth="1"/>
    <col min="4" max="4" width="27.42578125" style="4" customWidth="1"/>
    <col min="5" max="5" width="17.28515625" style="4" hidden="1" customWidth="1"/>
    <col min="6" max="6" width="22.5703125" style="4" hidden="1" customWidth="1"/>
    <col min="7" max="7" width="17.140625" style="2" hidden="1" customWidth="1"/>
    <col min="8" max="8" width="21" style="58" customWidth="1"/>
    <col min="9" max="9" width="20.7109375" style="4" customWidth="1"/>
    <col min="10" max="10" width="15.28515625" style="60" customWidth="1"/>
    <col min="11" max="11" width="25.85546875" style="2" customWidth="1"/>
    <col min="12" max="16384" width="9.140625" style="2"/>
  </cols>
  <sheetData>
    <row r="1" spans="1:10" ht="21.75" customHeight="1" x14ac:dyDescent="0.2">
      <c r="A1" s="67" t="s">
        <v>17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21.75" customHeight="1" x14ac:dyDescent="0.2">
      <c r="A2" s="80" t="s">
        <v>50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21.75" customHeight="1" x14ac:dyDescent="0.2">
      <c r="A3" s="66" t="s">
        <v>46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21.75" customHeight="1" x14ac:dyDescent="0.2">
      <c r="A4" s="66" t="s">
        <v>37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.75" customHeight="1" x14ac:dyDescent="0.2">
      <c r="A5" s="66"/>
      <c r="B5" s="74"/>
      <c r="C5" s="74"/>
      <c r="D5" s="74"/>
      <c r="E5" s="15"/>
      <c r="F5" s="15"/>
    </row>
    <row r="6" spans="1:10" ht="21.75" customHeight="1" x14ac:dyDescent="0.2">
      <c r="A6" s="68" t="s">
        <v>29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s="1" customFormat="1" ht="66.75" customHeight="1" x14ac:dyDescent="0.2">
      <c r="A7" s="75" t="s">
        <v>15</v>
      </c>
      <c r="B7" s="76"/>
      <c r="C7" s="76"/>
      <c r="D7" s="16" t="s">
        <v>13</v>
      </c>
      <c r="E7" s="17" t="s">
        <v>42</v>
      </c>
      <c r="F7" s="16" t="s">
        <v>43</v>
      </c>
      <c r="G7" s="17" t="s">
        <v>42</v>
      </c>
      <c r="H7" s="16" t="s">
        <v>48</v>
      </c>
      <c r="I7" s="16" t="s">
        <v>49</v>
      </c>
      <c r="J7" s="61" t="s">
        <v>45</v>
      </c>
    </row>
    <row r="8" spans="1:10" s="8" customFormat="1" ht="26.25" customHeight="1" x14ac:dyDescent="0.2">
      <c r="A8" s="5"/>
      <c r="B8" s="6"/>
      <c r="C8" s="6"/>
      <c r="D8" s="7"/>
      <c r="E8" s="7"/>
      <c r="F8" s="7"/>
      <c r="G8" s="6"/>
      <c r="H8" s="53"/>
      <c r="I8" s="48"/>
      <c r="J8" s="62"/>
    </row>
    <row r="9" spans="1:10" s="9" customFormat="1" ht="26.25" customHeight="1" x14ac:dyDescent="0.2">
      <c r="A9" s="77" t="s">
        <v>0</v>
      </c>
      <c r="B9" s="77"/>
      <c r="C9" s="18" t="s">
        <v>23</v>
      </c>
      <c r="D9" s="19">
        <f>SUM(D10)</f>
        <v>0</v>
      </c>
      <c r="E9" s="19">
        <f t="shared" ref="E9:I9" si="0">SUM(E10)</f>
        <v>0</v>
      </c>
      <c r="F9" s="19">
        <f t="shared" si="0"/>
        <v>0</v>
      </c>
      <c r="G9" s="19">
        <f t="shared" si="0"/>
        <v>0</v>
      </c>
      <c r="H9" s="54">
        <f t="shared" si="0"/>
        <v>0</v>
      </c>
      <c r="I9" s="19">
        <f t="shared" si="0"/>
        <v>0</v>
      </c>
      <c r="J9" s="63" t="e">
        <f>I9/H9</f>
        <v>#DIV/0!</v>
      </c>
    </row>
    <row r="10" spans="1:10" s="10" customFormat="1" ht="26.25" customHeight="1" x14ac:dyDescent="0.2">
      <c r="A10" s="20"/>
      <c r="B10" s="21" t="s">
        <v>1</v>
      </c>
      <c r="C10" s="22" t="s">
        <v>26</v>
      </c>
      <c r="D10" s="23">
        <f>SUM(D11:D12)</f>
        <v>0</v>
      </c>
      <c r="E10" s="23">
        <v>0</v>
      </c>
      <c r="F10" s="23">
        <v>0</v>
      </c>
      <c r="G10" s="41"/>
      <c r="H10" s="56">
        <f>[1]Munka1!$H$10</f>
        <v>0</v>
      </c>
      <c r="I10" s="50">
        <v>0</v>
      </c>
      <c r="J10" s="64" t="e">
        <f t="shared" ref="J10:J73" si="1">I10/H10</f>
        <v>#DIV/0!</v>
      </c>
    </row>
    <row r="11" spans="1:10" s="8" customFormat="1" ht="23.25" x14ac:dyDescent="0.2">
      <c r="A11" s="21"/>
      <c r="B11" s="21" t="s">
        <v>4</v>
      </c>
      <c r="C11" s="24"/>
      <c r="D11" s="23"/>
      <c r="E11" s="23"/>
      <c r="F11" s="23"/>
      <c r="G11" s="6"/>
      <c r="H11" s="53"/>
      <c r="I11" s="48"/>
      <c r="J11" s="64"/>
    </row>
    <row r="12" spans="1:10" s="8" customFormat="1" ht="26.25" customHeight="1" x14ac:dyDescent="0.2">
      <c r="A12" s="21"/>
      <c r="B12" s="21" t="s">
        <v>4</v>
      </c>
      <c r="C12" s="22"/>
      <c r="D12" s="23"/>
      <c r="E12" s="23"/>
      <c r="F12" s="23"/>
      <c r="G12" s="6"/>
      <c r="H12" s="53"/>
      <c r="I12" s="48"/>
      <c r="J12" s="64"/>
    </row>
    <row r="13" spans="1:10" s="8" customFormat="1" ht="26.25" customHeight="1" x14ac:dyDescent="0.2">
      <c r="A13" s="25"/>
      <c r="B13" s="21"/>
      <c r="C13" s="21"/>
      <c r="D13" s="16"/>
      <c r="E13" s="16"/>
      <c r="F13" s="16"/>
      <c r="G13" s="6"/>
      <c r="H13" s="53"/>
      <c r="I13" s="48"/>
      <c r="J13" s="64"/>
    </row>
    <row r="14" spans="1:10" s="9" customFormat="1" ht="26.25" customHeight="1" x14ac:dyDescent="0.2">
      <c r="A14" s="77" t="s">
        <v>6</v>
      </c>
      <c r="B14" s="77"/>
      <c r="C14" s="18" t="s">
        <v>24</v>
      </c>
      <c r="D14" s="19">
        <f>SUM(D15)</f>
        <v>0</v>
      </c>
      <c r="E14" s="19">
        <f t="shared" ref="E14:I14" si="2">SUM(E15)</f>
        <v>0</v>
      </c>
      <c r="F14" s="19">
        <f t="shared" si="2"/>
        <v>0</v>
      </c>
      <c r="G14" s="19">
        <f t="shared" si="2"/>
        <v>0</v>
      </c>
      <c r="H14" s="54">
        <f t="shared" si="2"/>
        <v>0</v>
      </c>
      <c r="I14" s="19">
        <f t="shared" si="2"/>
        <v>0</v>
      </c>
      <c r="J14" s="63" t="e">
        <f t="shared" si="1"/>
        <v>#DIV/0!</v>
      </c>
    </row>
    <row r="15" spans="1:10" s="8" customFormat="1" ht="26.25" customHeight="1" x14ac:dyDescent="0.2">
      <c r="A15" s="21"/>
      <c r="B15" s="21" t="s">
        <v>1</v>
      </c>
      <c r="C15" s="22" t="s">
        <v>26</v>
      </c>
      <c r="D15" s="23">
        <v>0</v>
      </c>
      <c r="E15" s="23">
        <v>0</v>
      </c>
      <c r="F15" s="23">
        <v>0</v>
      </c>
      <c r="G15" s="6"/>
      <c r="H15" s="53">
        <f>[1]Munka1!H15</f>
        <v>0</v>
      </c>
      <c r="I15" s="50">
        <v>0</v>
      </c>
      <c r="J15" s="64" t="e">
        <f t="shared" si="1"/>
        <v>#DIV/0!</v>
      </c>
    </row>
    <row r="16" spans="1:10" s="8" customFormat="1" ht="26.25" customHeight="1" x14ac:dyDescent="0.2">
      <c r="A16" s="25"/>
      <c r="B16" s="21"/>
      <c r="C16" s="21"/>
      <c r="D16" s="16"/>
      <c r="E16" s="16"/>
      <c r="F16" s="16"/>
      <c r="G16" s="6"/>
      <c r="H16" s="53"/>
      <c r="I16" s="48"/>
      <c r="J16" s="64"/>
    </row>
    <row r="17" spans="1:10" s="9" customFormat="1" ht="40.5" x14ac:dyDescent="0.2">
      <c r="A17" s="77" t="s">
        <v>3</v>
      </c>
      <c r="B17" s="77"/>
      <c r="C17" s="18" t="s">
        <v>22</v>
      </c>
      <c r="D17" s="19">
        <f>SUM(D21,D41,D51,D59)</f>
        <v>115594102</v>
      </c>
      <c r="E17" s="19">
        <f t="shared" ref="E17:I17" si="3">SUM(E21,E41,E51,E59)</f>
        <v>114989</v>
      </c>
      <c r="F17" s="19">
        <f t="shared" si="3"/>
        <v>115709091</v>
      </c>
      <c r="G17" s="19">
        <f t="shared" si="3"/>
        <v>0</v>
      </c>
      <c r="H17" s="54">
        <f t="shared" si="3"/>
        <v>115709091</v>
      </c>
      <c r="I17" s="19">
        <f t="shared" si="3"/>
        <v>115709091</v>
      </c>
      <c r="J17" s="63">
        <f t="shared" si="1"/>
        <v>1</v>
      </c>
    </row>
    <row r="18" spans="1:10" s="11" customFormat="1" ht="26.25" customHeight="1" x14ac:dyDescent="0.2">
      <c r="A18" s="20"/>
      <c r="B18" s="20"/>
      <c r="C18" s="26" t="s">
        <v>11</v>
      </c>
      <c r="D18" s="27">
        <f>D23+D42+D52+D60</f>
        <v>83709256</v>
      </c>
      <c r="E18" s="27">
        <f t="shared" ref="E18:I18" si="4">E23+E42+E52+E60</f>
        <v>0</v>
      </c>
      <c r="F18" s="27">
        <f t="shared" si="4"/>
        <v>83709256</v>
      </c>
      <c r="G18" s="27">
        <f t="shared" si="4"/>
        <v>0</v>
      </c>
      <c r="H18" s="27">
        <f t="shared" si="4"/>
        <v>83709256</v>
      </c>
      <c r="I18" s="27">
        <f t="shared" si="4"/>
        <v>83709256</v>
      </c>
      <c r="J18" s="64">
        <f t="shared" si="1"/>
        <v>1</v>
      </c>
    </row>
    <row r="19" spans="1:10" s="11" customFormat="1" ht="26.25" customHeight="1" x14ac:dyDescent="0.2">
      <c r="A19" s="20"/>
      <c r="B19" s="20"/>
      <c r="C19" s="26" t="s">
        <v>12</v>
      </c>
      <c r="D19" s="27">
        <f>D34+D46+D55+D62</f>
        <v>31884846</v>
      </c>
      <c r="E19" s="27">
        <f t="shared" ref="E19:I19" si="5">E34+E46+E55+E62</f>
        <v>114989</v>
      </c>
      <c r="F19" s="27">
        <f t="shared" si="5"/>
        <v>31999835</v>
      </c>
      <c r="G19" s="27">
        <f t="shared" si="5"/>
        <v>0</v>
      </c>
      <c r="H19" s="27">
        <f t="shared" si="5"/>
        <v>31999835</v>
      </c>
      <c r="I19" s="27">
        <f t="shared" si="5"/>
        <v>31999835</v>
      </c>
      <c r="J19" s="64">
        <f t="shared" si="1"/>
        <v>1</v>
      </c>
    </row>
    <row r="20" spans="1:10" s="11" customFormat="1" ht="26.25" customHeight="1" x14ac:dyDescent="0.2">
      <c r="A20" s="20"/>
      <c r="B20" s="20"/>
      <c r="C20" s="26"/>
      <c r="D20" s="27"/>
      <c r="E20" s="27"/>
      <c r="F20" s="34">
        <f t="shared" ref="F20:F35" si="6">D20+E20</f>
        <v>0</v>
      </c>
      <c r="G20" s="42"/>
      <c r="H20" s="56"/>
      <c r="I20" s="51"/>
      <c r="J20" s="64"/>
    </row>
    <row r="21" spans="1:10" s="12" customFormat="1" ht="26.25" customHeight="1" x14ac:dyDescent="0.2">
      <c r="A21" s="28">
        <v>1</v>
      </c>
      <c r="B21" s="29"/>
      <c r="C21" s="30" t="s">
        <v>26</v>
      </c>
      <c r="D21" s="31">
        <f>SUM(D23,D34)</f>
        <v>112559767</v>
      </c>
      <c r="E21" s="31">
        <f t="shared" ref="E21:I21" si="7">SUM(E23,E34)</f>
        <v>114989</v>
      </c>
      <c r="F21" s="31">
        <f t="shared" si="7"/>
        <v>112674756</v>
      </c>
      <c r="G21" s="31">
        <f t="shared" si="7"/>
        <v>0</v>
      </c>
      <c r="H21" s="55">
        <f t="shared" si="7"/>
        <v>112674756</v>
      </c>
      <c r="I21" s="31">
        <f t="shared" si="7"/>
        <v>112674756</v>
      </c>
      <c r="J21" s="65">
        <f t="shared" si="1"/>
        <v>1</v>
      </c>
    </row>
    <row r="22" spans="1:10" s="12" customFormat="1" ht="26.25" customHeight="1" x14ac:dyDescent="0.2">
      <c r="A22" s="25"/>
      <c r="B22" s="25"/>
      <c r="C22" s="30"/>
      <c r="D22" s="31"/>
      <c r="E22" s="31"/>
      <c r="F22" s="34">
        <f t="shared" si="6"/>
        <v>0</v>
      </c>
      <c r="G22" s="43"/>
      <c r="H22" s="55"/>
      <c r="I22" s="52"/>
      <c r="J22" s="64"/>
    </row>
    <row r="23" spans="1:10" s="11" customFormat="1" ht="26.25" customHeight="1" x14ac:dyDescent="0.2">
      <c r="A23" s="78" t="s">
        <v>7</v>
      </c>
      <c r="B23" s="79"/>
      <c r="C23" s="32" t="s">
        <v>10</v>
      </c>
      <c r="D23" s="27">
        <f>SUM(D24:D33)</f>
        <v>83709256</v>
      </c>
      <c r="E23" s="27">
        <f t="shared" ref="E23:I23" si="8">SUM(E24:E33)</f>
        <v>0</v>
      </c>
      <c r="F23" s="27">
        <f t="shared" si="8"/>
        <v>83709256</v>
      </c>
      <c r="G23" s="27">
        <f t="shared" si="8"/>
        <v>0</v>
      </c>
      <c r="H23" s="56">
        <f t="shared" si="8"/>
        <v>83709256</v>
      </c>
      <c r="I23" s="27">
        <f t="shared" si="8"/>
        <v>83709256</v>
      </c>
      <c r="J23" s="64">
        <f t="shared" si="1"/>
        <v>1</v>
      </c>
    </row>
    <row r="24" spans="1:10" s="9" customFormat="1" ht="26.25" customHeight="1" x14ac:dyDescent="0.2">
      <c r="A24" s="21"/>
      <c r="B24" s="21" t="s">
        <v>4</v>
      </c>
      <c r="C24" s="33" t="s">
        <v>31</v>
      </c>
      <c r="D24" s="34">
        <v>54000</v>
      </c>
      <c r="E24" s="34">
        <v>0</v>
      </c>
      <c r="F24" s="34">
        <f t="shared" si="6"/>
        <v>54000</v>
      </c>
      <c r="G24" s="40"/>
      <c r="H24" s="53">
        <f>[2]Munka1!$J24</f>
        <v>54000</v>
      </c>
      <c r="I24" s="34">
        <f>H24</f>
        <v>54000</v>
      </c>
      <c r="J24" s="64">
        <f t="shared" si="1"/>
        <v>1</v>
      </c>
    </row>
    <row r="25" spans="1:10" s="9" customFormat="1" ht="40.5" x14ac:dyDescent="0.2">
      <c r="A25" s="21"/>
      <c r="B25" s="21" t="s">
        <v>4</v>
      </c>
      <c r="C25" s="24" t="s">
        <v>32</v>
      </c>
      <c r="D25" s="34">
        <v>41676888</v>
      </c>
      <c r="E25" s="34">
        <v>0</v>
      </c>
      <c r="F25" s="34">
        <f t="shared" si="6"/>
        <v>41676888</v>
      </c>
      <c r="G25" s="40"/>
      <c r="H25" s="53">
        <f>[2]Munka1!$J25</f>
        <v>41676888</v>
      </c>
      <c r="I25" s="34">
        <f t="shared" ref="I25:I32" si="9">H25</f>
        <v>41676888</v>
      </c>
      <c r="J25" s="64">
        <f t="shared" si="1"/>
        <v>1</v>
      </c>
    </row>
    <row r="26" spans="1:10" s="9" customFormat="1" ht="23.25" x14ac:dyDescent="0.2">
      <c r="A26" s="21"/>
      <c r="B26" s="21" t="s">
        <v>4</v>
      </c>
      <c r="C26" s="24" t="s">
        <v>33</v>
      </c>
      <c r="D26" s="34">
        <v>11029023</v>
      </c>
      <c r="E26" s="34">
        <v>0</v>
      </c>
      <c r="F26" s="34">
        <f t="shared" si="6"/>
        <v>11029023</v>
      </c>
      <c r="G26" s="40"/>
      <c r="H26" s="53">
        <f>[2]Munka1!$J26</f>
        <v>11029023</v>
      </c>
      <c r="I26" s="34">
        <f t="shared" si="9"/>
        <v>11029023</v>
      </c>
      <c r="J26" s="64">
        <f t="shared" si="1"/>
        <v>1</v>
      </c>
    </row>
    <row r="27" spans="1:10" s="9" customFormat="1" ht="40.5" x14ac:dyDescent="0.2">
      <c r="A27" s="21"/>
      <c r="B27" s="21" t="s">
        <v>4</v>
      </c>
      <c r="C27" s="24" t="s">
        <v>34</v>
      </c>
      <c r="D27" s="34">
        <v>117841</v>
      </c>
      <c r="E27" s="34">
        <v>0</v>
      </c>
      <c r="F27" s="34">
        <f t="shared" si="6"/>
        <v>117841</v>
      </c>
      <c r="G27" s="40"/>
      <c r="H27" s="53">
        <f>[2]Munka1!$J27</f>
        <v>117841</v>
      </c>
      <c r="I27" s="34">
        <f t="shared" si="9"/>
        <v>117841</v>
      </c>
      <c r="J27" s="64">
        <f t="shared" si="1"/>
        <v>1</v>
      </c>
    </row>
    <row r="28" spans="1:10" s="9" customFormat="1" ht="26.25" customHeight="1" x14ac:dyDescent="0.2">
      <c r="A28" s="21"/>
      <c r="B28" s="21" t="s">
        <v>4</v>
      </c>
      <c r="C28" s="24" t="s">
        <v>40</v>
      </c>
      <c r="D28" s="34">
        <v>5398023</v>
      </c>
      <c r="E28" s="34">
        <v>0</v>
      </c>
      <c r="F28" s="34">
        <f t="shared" si="6"/>
        <v>5398023</v>
      </c>
      <c r="G28" s="40"/>
      <c r="H28" s="53">
        <f>[2]Munka1!$J28</f>
        <v>5398023</v>
      </c>
      <c r="I28" s="34">
        <f t="shared" si="9"/>
        <v>5398023</v>
      </c>
      <c r="J28" s="64">
        <f t="shared" si="1"/>
        <v>1</v>
      </c>
    </row>
    <row r="29" spans="1:10" s="9" customFormat="1" ht="26.25" customHeight="1" x14ac:dyDescent="0.2">
      <c r="A29" s="21"/>
      <c r="B29" s="21" t="s">
        <v>4</v>
      </c>
      <c r="C29" s="24" t="s">
        <v>36</v>
      </c>
      <c r="D29" s="35">
        <v>9611558</v>
      </c>
      <c r="E29" s="35">
        <v>0</v>
      </c>
      <c r="F29" s="34">
        <f t="shared" si="6"/>
        <v>9611558</v>
      </c>
      <c r="G29" s="40"/>
      <c r="H29" s="53">
        <f>[2]Munka1!$J29</f>
        <v>9611558</v>
      </c>
      <c r="I29" s="34">
        <f t="shared" si="9"/>
        <v>9611558</v>
      </c>
      <c r="J29" s="64">
        <f t="shared" si="1"/>
        <v>1</v>
      </c>
    </row>
    <row r="30" spans="1:10" s="9" customFormat="1" ht="26.25" customHeight="1" x14ac:dyDescent="0.2">
      <c r="A30" s="21"/>
      <c r="B30" s="21" t="s">
        <v>4</v>
      </c>
      <c r="C30" s="24" t="s">
        <v>35</v>
      </c>
      <c r="D30" s="34">
        <v>3784302</v>
      </c>
      <c r="E30" s="34">
        <v>0</v>
      </c>
      <c r="F30" s="34">
        <f t="shared" si="6"/>
        <v>3784302</v>
      </c>
      <c r="G30" s="40"/>
      <c r="H30" s="53">
        <f>[2]Munka1!$J30</f>
        <v>3784302</v>
      </c>
      <c r="I30" s="34">
        <f t="shared" si="9"/>
        <v>3784302</v>
      </c>
      <c r="J30" s="64">
        <f t="shared" si="1"/>
        <v>1</v>
      </c>
    </row>
    <row r="31" spans="1:10" s="9" customFormat="1" ht="26.25" customHeight="1" x14ac:dyDescent="0.2">
      <c r="A31" s="21"/>
      <c r="B31" s="21" t="s">
        <v>4</v>
      </c>
      <c r="C31" s="24" t="s">
        <v>39</v>
      </c>
      <c r="D31" s="34">
        <v>10537621</v>
      </c>
      <c r="E31" s="34">
        <v>0</v>
      </c>
      <c r="F31" s="34">
        <f t="shared" si="6"/>
        <v>10537621</v>
      </c>
      <c r="G31" s="40"/>
      <c r="H31" s="53">
        <f>[2]Munka1!$J31</f>
        <v>10537621</v>
      </c>
      <c r="I31" s="34">
        <f t="shared" si="9"/>
        <v>10537621</v>
      </c>
      <c r="J31" s="64">
        <f t="shared" si="1"/>
        <v>1</v>
      </c>
    </row>
    <row r="32" spans="1:10" s="9" customFormat="1" ht="26.25" customHeight="1" x14ac:dyDescent="0.2">
      <c r="A32" s="21"/>
      <c r="B32" s="21" t="s">
        <v>4</v>
      </c>
      <c r="C32" s="24" t="s">
        <v>41</v>
      </c>
      <c r="D32" s="34">
        <v>1500000</v>
      </c>
      <c r="E32" s="34">
        <v>0</v>
      </c>
      <c r="F32" s="34">
        <f t="shared" si="6"/>
        <v>1500000</v>
      </c>
      <c r="G32" s="40"/>
      <c r="H32" s="53">
        <f>[2]Munka1!$J32</f>
        <v>1500000</v>
      </c>
      <c r="I32" s="34">
        <f t="shared" si="9"/>
        <v>1500000</v>
      </c>
      <c r="J32" s="64">
        <f t="shared" si="1"/>
        <v>1</v>
      </c>
    </row>
    <row r="33" spans="1:10" s="9" customFormat="1" ht="26.25" customHeight="1" x14ac:dyDescent="0.2">
      <c r="A33" s="21"/>
      <c r="B33" s="21"/>
      <c r="C33" s="22"/>
      <c r="D33" s="34"/>
      <c r="E33" s="34"/>
      <c r="F33" s="34"/>
      <c r="G33" s="40"/>
      <c r="H33" s="53"/>
      <c r="I33" s="46"/>
      <c r="J33" s="64"/>
    </row>
    <row r="34" spans="1:10" s="11" customFormat="1" ht="26.25" customHeight="1" x14ac:dyDescent="0.2">
      <c r="A34" s="78" t="s">
        <v>8</v>
      </c>
      <c r="B34" s="78">
        <v>1</v>
      </c>
      <c r="C34" s="32" t="s">
        <v>9</v>
      </c>
      <c r="D34" s="27">
        <f>SUM(D35:D39)</f>
        <v>28850511</v>
      </c>
      <c r="E34" s="27">
        <f t="shared" ref="E34:I34" si="10">SUM(E35:E39)</f>
        <v>114989</v>
      </c>
      <c r="F34" s="27">
        <f t="shared" si="10"/>
        <v>28965500</v>
      </c>
      <c r="G34" s="27">
        <f t="shared" si="10"/>
        <v>0</v>
      </c>
      <c r="H34" s="56">
        <f t="shared" si="10"/>
        <v>28965500</v>
      </c>
      <c r="I34" s="27">
        <f t="shared" si="10"/>
        <v>28965500</v>
      </c>
      <c r="J34" s="64">
        <f t="shared" si="1"/>
        <v>1</v>
      </c>
    </row>
    <row r="35" spans="1:10" s="11" customFormat="1" ht="26.25" customHeight="1" x14ac:dyDescent="0.2">
      <c r="A35" s="20"/>
      <c r="B35" s="21" t="s">
        <v>4</v>
      </c>
      <c r="C35" s="22" t="s">
        <v>38</v>
      </c>
      <c r="D35" s="23">
        <v>13100091</v>
      </c>
      <c r="E35" s="23">
        <v>0</v>
      </c>
      <c r="F35" s="34">
        <f t="shared" si="6"/>
        <v>13100091</v>
      </c>
      <c r="G35" s="44"/>
      <c r="H35" s="53">
        <f>[2]Munka1!$J$35</f>
        <v>13100091</v>
      </c>
      <c r="I35" s="34">
        <v>13100091</v>
      </c>
      <c r="J35" s="64">
        <f t="shared" si="1"/>
        <v>1</v>
      </c>
    </row>
    <row r="36" spans="1:10" s="9" customFormat="1" ht="26.25" customHeight="1" x14ac:dyDescent="0.2">
      <c r="A36" s="21"/>
      <c r="B36" s="21" t="s">
        <v>4</v>
      </c>
      <c r="C36" s="24" t="s">
        <v>16</v>
      </c>
      <c r="D36" s="34">
        <f>112559767-D35-D23</f>
        <v>15750420</v>
      </c>
      <c r="E36" s="34">
        <v>114989</v>
      </c>
      <c r="F36" s="34">
        <f>D36+E36</f>
        <v>15865409</v>
      </c>
      <c r="G36" s="40"/>
      <c r="H36" s="53">
        <f>[2]Munka1!$J$36</f>
        <v>15865409</v>
      </c>
      <c r="I36" s="34">
        <v>15865409</v>
      </c>
      <c r="J36" s="64">
        <f t="shared" si="1"/>
        <v>1</v>
      </c>
    </row>
    <row r="37" spans="1:10" s="9" customFormat="1" ht="23.25" x14ac:dyDescent="0.2">
      <c r="A37" s="21"/>
      <c r="B37" s="21" t="s">
        <v>4</v>
      </c>
      <c r="C37" s="24"/>
      <c r="D37" s="34"/>
      <c r="E37" s="34"/>
      <c r="F37" s="34"/>
      <c r="G37" s="40"/>
      <c r="H37" s="53"/>
      <c r="I37" s="46"/>
      <c r="J37" s="64"/>
    </row>
    <row r="38" spans="1:10" s="9" customFormat="1" ht="26.25" customHeight="1" x14ac:dyDescent="0.2">
      <c r="A38" s="21"/>
      <c r="B38" s="21"/>
      <c r="C38" s="24"/>
      <c r="D38" s="36"/>
      <c r="E38" s="36"/>
      <c r="F38" s="36"/>
      <c r="G38" s="40"/>
      <c r="H38" s="53"/>
      <c r="I38" s="46"/>
      <c r="J38" s="64"/>
    </row>
    <row r="39" spans="1:10" s="9" customFormat="1" ht="26.25" customHeight="1" x14ac:dyDescent="0.2">
      <c r="A39" s="21"/>
      <c r="B39" s="21"/>
      <c r="C39" s="24"/>
      <c r="D39" s="34"/>
      <c r="E39" s="34"/>
      <c r="F39" s="34"/>
      <c r="G39" s="45"/>
      <c r="H39" s="53"/>
      <c r="I39" s="46"/>
      <c r="J39" s="64"/>
    </row>
    <row r="40" spans="1:10" s="9" customFormat="1" ht="26.25" customHeight="1" x14ac:dyDescent="0.2">
      <c r="A40" s="21"/>
      <c r="B40" s="21"/>
      <c r="C40" s="24"/>
      <c r="D40" s="34"/>
      <c r="E40" s="34"/>
      <c r="F40" s="34"/>
      <c r="G40" s="49"/>
      <c r="H40" s="53"/>
      <c r="I40" s="46"/>
      <c r="J40" s="64"/>
    </row>
    <row r="41" spans="1:10" s="12" customFormat="1" ht="26.25" customHeight="1" x14ac:dyDescent="0.2">
      <c r="A41" s="69">
        <v>2</v>
      </c>
      <c r="B41" s="70"/>
      <c r="C41" s="30" t="s">
        <v>27</v>
      </c>
      <c r="D41" s="31">
        <f>SUM(D42,D46)</f>
        <v>2762327</v>
      </c>
      <c r="E41" s="31">
        <f t="shared" ref="E41:I41" si="11">SUM(E42,E46)</f>
        <v>0</v>
      </c>
      <c r="F41" s="31">
        <f t="shared" si="11"/>
        <v>2762327</v>
      </c>
      <c r="G41" s="31">
        <f t="shared" si="11"/>
        <v>0</v>
      </c>
      <c r="H41" s="55">
        <f t="shared" si="11"/>
        <v>2762327</v>
      </c>
      <c r="I41" s="31">
        <f t="shared" si="11"/>
        <v>2762327</v>
      </c>
      <c r="J41" s="65">
        <f t="shared" si="1"/>
        <v>1</v>
      </c>
    </row>
    <row r="42" spans="1:10" s="11" customFormat="1" ht="26.25" customHeight="1" x14ac:dyDescent="0.2">
      <c r="A42" s="71" t="s">
        <v>7</v>
      </c>
      <c r="B42" s="72"/>
      <c r="C42" s="32" t="s">
        <v>10</v>
      </c>
      <c r="D42" s="27">
        <f>SUM(D43:D44)</f>
        <v>0</v>
      </c>
      <c r="E42" s="27">
        <f t="shared" ref="E42:F42" si="12">SUM(E43:E44)</f>
        <v>0</v>
      </c>
      <c r="F42" s="27">
        <f t="shared" si="12"/>
        <v>0</v>
      </c>
      <c r="G42" s="42"/>
      <c r="H42" s="53">
        <f>[1]Munka1!H42</f>
        <v>0</v>
      </c>
      <c r="I42" s="27">
        <v>0</v>
      </c>
      <c r="J42" s="64" t="e">
        <f t="shared" si="1"/>
        <v>#DIV/0!</v>
      </c>
    </row>
    <row r="43" spans="1:10" s="11" customFormat="1" ht="23.25" x14ac:dyDescent="0.2">
      <c r="A43" s="21"/>
      <c r="B43" s="21" t="s">
        <v>4</v>
      </c>
      <c r="C43" s="24"/>
      <c r="D43" s="27"/>
      <c r="E43" s="27"/>
      <c r="F43" s="27"/>
      <c r="G43" s="42"/>
      <c r="H43" s="56"/>
      <c r="I43" s="51"/>
      <c r="J43" s="64"/>
    </row>
    <row r="44" spans="1:10" s="11" customFormat="1" ht="26.25" customHeight="1" x14ac:dyDescent="0.2">
      <c r="A44" s="21"/>
      <c r="B44" s="21" t="s">
        <v>4</v>
      </c>
      <c r="C44" s="24"/>
      <c r="D44" s="27"/>
      <c r="E44" s="27"/>
      <c r="F44" s="27"/>
      <c r="G44" s="42"/>
      <c r="H44" s="56"/>
      <c r="I44" s="51"/>
      <c r="J44" s="64"/>
    </row>
    <row r="45" spans="1:10" s="11" customFormat="1" ht="26.25" customHeight="1" x14ac:dyDescent="0.2">
      <c r="A45" s="21"/>
      <c r="B45" s="37"/>
      <c r="C45" s="32"/>
      <c r="D45" s="27"/>
      <c r="E45" s="27"/>
      <c r="F45" s="27"/>
      <c r="G45" s="42"/>
      <c r="H45" s="56"/>
      <c r="I45" s="51"/>
      <c r="J45" s="64"/>
    </row>
    <row r="46" spans="1:10" s="11" customFormat="1" ht="26.25" customHeight="1" x14ac:dyDescent="0.2">
      <c r="A46" s="71" t="s">
        <v>8</v>
      </c>
      <c r="B46" s="71">
        <v>1</v>
      </c>
      <c r="C46" s="32" t="s">
        <v>9</v>
      </c>
      <c r="D46" s="27">
        <f>SUM(D47:D49)</f>
        <v>2762327</v>
      </c>
      <c r="E46" s="27">
        <f t="shared" ref="E46:I46" si="13">SUM(E47:E49)</f>
        <v>0</v>
      </c>
      <c r="F46" s="27">
        <f t="shared" si="13"/>
        <v>2762327</v>
      </c>
      <c r="G46" s="27">
        <f t="shared" si="13"/>
        <v>0</v>
      </c>
      <c r="H46" s="56">
        <f t="shared" si="13"/>
        <v>2762327</v>
      </c>
      <c r="I46" s="27">
        <f t="shared" si="13"/>
        <v>2762327</v>
      </c>
      <c r="J46" s="64">
        <f t="shared" si="1"/>
        <v>1</v>
      </c>
    </row>
    <row r="47" spans="1:10" s="12" customFormat="1" ht="23.25" x14ac:dyDescent="0.2">
      <c r="A47" s="25"/>
      <c r="B47" s="21" t="s">
        <v>4</v>
      </c>
      <c r="C47" s="24" t="s">
        <v>16</v>
      </c>
      <c r="D47" s="34">
        <v>2762327</v>
      </c>
      <c r="E47" s="34">
        <v>0</v>
      </c>
      <c r="F47" s="34">
        <f t="shared" ref="F47" si="14">D47+E47</f>
        <v>2762327</v>
      </c>
      <c r="G47" s="46"/>
      <c r="H47" s="53">
        <f>[2]Munka1!$J$47</f>
        <v>2762327</v>
      </c>
      <c r="I47" s="34">
        <f>H47</f>
        <v>2762327</v>
      </c>
      <c r="J47" s="64">
        <f t="shared" si="1"/>
        <v>1</v>
      </c>
    </row>
    <row r="48" spans="1:10" s="12" customFormat="1" ht="26.25" customHeight="1" x14ac:dyDescent="0.2">
      <c r="A48" s="25"/>
      <c r="B48" s="21"/>
      <c r="C48" s="24"/>
      <c r="D48" s="34"/>
      <c r="E48" s="34"/>
      <c r="F48" s="34"/>
      <c r="G48" s="43"/>
      <c r="H48" s="55"/>
      <c r="I48" s="52"/>
      <c r="J48" s="64"/>
    </row>
    <row r="49" spans="1:10" s="12" customFormat="1" ht="26.25" customHeight="1" x14ac:dyDescent="0.2">
      <c r="A49" s="25"/>
      <c r="B49" s="21" t="s">
        <v>4</v>
      </c>
      <c r="C49" s="24"/>
      <c r="D49" s="34"/>
      <c r="E49" s="34"/>
      <c r="F49" s="34"/>
      <c r="G49" s="43"/>
      <c r="H49" s="55"/>
      <c r="I49" s="52"/>
      <c r="J49" s="64"/>
    </row>
    <row r="50" spans="1:10" s="12" customFormat="1" ht="26.25" customHeight="1" x14ac:dyDescent="0.2">
      <c r="A50" s="25"/>
      <c r="B50" s="25"/>
      <c r="C50" s="30"/>
      <c r="D50" s="34"/>
      <c r="E50" s="34"/>
      <c r="F50" s="34"/>
      <c r="G50" s="43"/>
      <c r="H50" s="55"/>
      <c r="I50" s="52"/>
      <c r="J50" s="64"/>
    </row>
    <row r="51" spans="1:10" s="12" customFormat="1" ht="26.25" customHeight="1" x14ac:dyDescent="0.2">
      <c r="A51" s="69">
        <v>3</v>
      </c>
      <c r="B51" s="70"/>
      <c r="C51" s="30" t="s">
        <v>28</v>
      </c>
      <c r="D51" s="31">
        <f>SUM(D52,D55)</f>
        <v>126012</v>
      </c>
      <c r="E51" s="31">
        <f t="shared" ref="E51:I51" si="15">SUM(E52,E55)</f>
        <v>0</v>
      </c>
      <c r="F51" s="31">
        <f t="shared" si="15"/>
        <v>126012</v>
      </c>
      <c r="G51" s="31">
        <f t="shared" si="15"/>
        <v>0</v>
      </c>
      <c r="H51" s="55">
        <f t="shared" si="15"/>
        <v>126012</v>
      </c>
      <c r="I51" s="31">
        <f t="shared" si="15"/>
        <v>126012</v>
      </c>
      <c r="J51" s="65">
        <f t="shared" si="1"/>
        <v>1</v>
      </c>
    </row>
    <row r="52" spans="1:10" s="11" customFormat="1" ht="26.25" customHeight="1" x14ac:dyDescent="0.2">
      <c r="A52" s="71" t="s">
        <v>7</v>
      </c>
      <c r="B52" s="72"/>
      <c r="C52" s="32" t="s">
        <v>10</v>
      </c>
      <c r="D52" s="27">
        <f>SUM(D53:D53)</f>
        <v>0</v>
      </c>
      <c r="E52" s="27">
        <f t="shared" ref="E52:F52" si="16">SUM(E53:E53)</f>
        <v>0</v>
      </c>
      <c r="F52" s="27">
        <f t="shared" si="16"/>
        <v>0</v>
      </c>
      <c r="G52" s="42"/>
      <c r="H52" s="53">
        <f>[1]Munka1!H52</f>
        <v>0</v>
      </c>
      <c r="I52" s="27">
        <v>0</v>
      </c>
      <c r="J52" s="64" t="e">
        <f t="shared" si="1"/>
        <v>#DIV/0!</v>
      </c>
    </row>
    <row r="53" spans="1:10" s="9" customFormat="1" ht="26.25" customHeight="1" x14ac:dyDescent="0.2">
      <c r="A53" s="21"/>
      <c r="B53" s="21" t="s">
        <v>4</v>
      </c>
      <c r="C53" s="24"/>
      <c r="D53" s="34"/>
      <c r="E53" s="34"/>
      <c r="F53" s="34"/>
      <c r="G53" s="40"/>
      <c r="H53" s="53"/>
      <c r="I53" s="46"/>
      <c r="J53" s="64"/>
    </row>
    <row r="54" spans="1:10" s="9" customFormat="1" ht="26.25" customHeight="1" x14ac:dyDescent="0.2">
      <c r="A54" s="21"/>
      <c r="B54" s="21"/>
      <c r="C54" s="24"/>
      <c r="D54" s="34"/>
      <c r="E54" s="34"/>
      <c r="F54" s="34"/>
      <c r="G54" s="40"/>
      <c r="H54" s="53"/>
      <c r="I54" s="46"/>
      <c r="J54" s="64"/>
    </row>
    <row r="55" spans="1:10" s="11" customFormat="1" ht="26.25" customHeight="1" x14ac:dyDescent="0.2">
      <c r="A55" s="71" t="s">
        <v>8</v>
      </c>
      <c r="B55" s="71">
        <v>1</v>
      </c>
      <c r="C55" s="32" t="s">
        <v>9</v>
      </c>
      <c r="D55" s="27">
        <f>SUM(D56:D57)</f>
        <v>126012</v>
      </c>
      <c r="E55" s="27">
        <f t="shared" ref="E55:I55" si="17">SUM(E56:E57)</f>
        <v>0</v>
      </c>
      <c r="F55" s="27">
        <f t="shared" si="17"/>
        <v>126012</v>
      </c>
      <c r="G55" s="27">
        <f t="shared" si="17"/>
        <v>0</v>
      </c>
      <c r="H55" s="56">
        <f t="shared" si="17"/>
        <v>126012</v>
      </c>
      <c r="I55" s="27">
        <f t="shared" si="17"/>
        <v>126012</v>
      </c>
      <c r="J55" s="64">
        <f t="shared" si="1"/>
        <v>1</v>
      </c>
    </row>
    <row r="56" spans="1:10" s="9" customFormat="1" ht="26.25" customHeight="1" x14ac:dyDescent="0.2">
      <c r="A56" s="21"/>
      <c r="B56" s="21" t="s">
        <v>4</v>
      </c>
      <c r="C56" s="24" t="s">
        <v>16</v>
      </c>
      <c r="D56" s="34">
        <v>126012</v>
      </c>
      <c r="E56" s="34">
        <v>0</v>
      </c>
      <c r="F56" s="34">
        <f t="shared" ref="F56" si="18">D56+E56</f>
        <v>126012</v>
      </c>
      <c r="G56" s="46"/>
      <c r="H56" s="53">
        <f>[2]Munka1!$J$55</f>
        <v>126012</v>
      </c>
      <c r="I56" s="34">
        <f>H56</f>
        <v>126012</v>
      </c>
      <c r="J56" s="64">
        <f t="shared" si="1"/>
        <v>1</v>
      </c>
    </row>
    <row r="57" spans="1:10" s="9" customFormat="1" ht="26.25" customHeight="1" x14ac:dyDescent="0.2">
      <c r="A57" s="21"/>
      <c r="B57" s="21" t="s">
        <v>4</v>
      </c>
      <c r="C57" s="24"/>
      <c r="D57" s="34"/>
      <c r="E57" s="34"/>
      <c r="F57" s="34"/>
      <c r="G57" s="40"/>
      <c r="H57" s="53"/>
      <c r="I57" s="46"/>
      <c r="J57" s="64"/>
    </row>
    <row r="58" spans="1:10" s="12" customFormat="1" ht="26.25" customHeight="1" x14ac:dyDescent="0.2">
      <c r="A58" s="25"/>
      <c r="B58" s="25"/>
      <c r="C58" s="30"/>
      <c r="D58" s="34"/>
      <c r="E58" s="34"/>
      <c r="F58" s="34"/>
      <c r="G58" s="43"/>
      <c r="H58" s="55"/>
      <c r="I58" s="52"/>
      <c r="J58" s="64"/>
    </row>
    <row r="59" spans="1:10" s="12" customFormat="1" ht="26.25" customHeight="1" x14ac:dyDescent="0.2">
      <c r="A59" s="69">
        <v>4</v>
      </c>
      <c r="B59" s="70"/>
      <c r="C59" s="30" t="s">
        <v>30</v>
      </c>
      <c r="D59" s="31">
        <f>SUM(D60,D62)</f>
        <v>145996</v>
      </c>
      <c r="E59" s="31">
        <f t="shared" ref="E59:I59" si="19">SUM(E60,E62)</f>
        <v>0</v>
      </c>
      <c r="F59" s="31">
        <f t="shared" si="19"/>
        <v>145996</v>
      </c>
      <c r="G59" s="31">
        <f t="shared" si="19"/>
        <v>0</v>
      </c>
      <c r="H59" s="55">
        <f t="shared" si="19"/>
        <v>145996</v>
      </c>
      <c r="I59" s="31">
        <f t="shared" si="19"/>
        <v>145996</v>
      </c>
      <c r="J59" s="65">
        <f t="shared" si="1"/>
        <v>1</v>
      </c>
    </row>
    <row r="60" spans="1:10" s="11" customFormat="1" ht="26.25" customHeight="1" x14ac:dyDescent="0.2">
      <c r="A60" s="71" t="s">
        <v>7</v>
      </c>
      <c r="B60" s="72"/>
      <c r="C60" s="32" t="s">
        <v>10</v>
      </c>
      <c r="D60" s="27">
        <v>0</v>
      </c>
      <c r="E60" s="27">
        <v>0</v>
      </c>
      <c r="F60" s="27">
        <v>0</v>
      </c>
      <c r="G60" s="27">
        <v>0</v>
      </c>
      <c r="H60" s="56">
        <v>0</v>
      </c>
      <c r="I60" s="27">
        <v>0</v>
      </c>
      <c r="J60" s="64" t="e">
        <f t="shared" si="1"/>
        <v>#DIV/0!</v>
      </c>
    </row>
    <row r="61" spans="1:10" s="9" customFormat="1" ht="26.25" customHeight="1" x14ac:dyDescent="0.2">
      <c r="A61" s="21"/>
      <c r="B61" s="21"/>
      <c r="C61" s="22"/>
      <c r="D61" s="34"/>
      <c r="E61" s="34"/>
      <c r="F61" s="34"/>
      <c r="G61" s="40"/>
      <c r="H61" s="53"/>
      <c r="I61" s="46"/>
      <c r="J61" s="64"/>
    </row>
    <row r="62" spans="1:10" s="11" customFormat="1" ht="26.25" customHeight="1" x14ac:dyDescent="0.2">
      <c r="A62" s="71" t="s">
        <v>8</v>
      </c>
      <c r="B62" s="71">
        <v>1</v>
      </c>
      <c r="C62" s="32" t="s">
        <v>9</v>
      </c>
      <c r="D62" s="27">
        <f>SUM(D63:D64)</f>
        <v>145996</v>
      </c>
      <c r="E62" s="27">
        <f t="shared" ref="E62:I62" si="20">SUM(E63:E64)</f>
        <v>0</v>
      </c>
      <c r="F62" s="27">
        <f t="shared" si="20"/>
        <v>145996</v>
      </c>
      <c r="G62" s="27">
        <f t="shared" si="20"/>
        <v>0</v>
      </c>
      <c r="H62" s="56">
        <f t="shared" si="20"/>
        <v>145996</v>
      </c>
      <c r="I62" s="27">
        <f t="shared" si="20"/>
        <v>145996</v>
      </c>
      <c r="J62" s="64">
        <f t="shared" si="1"/>
        <v>1</v>
      </c>
    </row>
    <row r="63" spans="1:10" s="9" customFormat="1" ht="26.25" customHeight="1" x14ac:dyDescent="0.2">
      <c r="A63" s="21"/>
      <c r="B63" s="21" t="s">
        <v>4</v>
      </c>
      <c r="C63" s="24" t="s">
        <v>16</v>
      </c>
      <c r="D63" s="34">
        <v>145996</v>
      </c>
      <c r="E63" s="34">
        <v>0</v>
      </c>
      <c r="F63" s="34">
        <f t="shared" ref="F63" si="21">D63+E63</f>
        <v>145996</v>
      </c>
      <c r="G63" s="46"/>
      <c r="H63" s="53">
        <f>[2]Munka1!$J$63</f>
        <v>145996</v>
      </c>
      <c r="I63" s="34">
        <f>H63</f>
        <v>145996</v>
      </c>
      <c r="J63" s="64">
        <f t="shared" si="1"/>
        <v>1</v>
      </c>
    </row>
    <row r="64" spans="1:10" s="11" customFormat="1" ht="26.25" customHeight="1" x14ac:dyDescent="0.2">
      <c r="A64" s="20"/>
      <c r="B64" s="21"/>
      <c r="C64" s="24"/>
      <c r="D64" s="34"/>
      <c r="E64" s="34"/>
      <c r="F64" s="34"/>
      <c r="G64" s="42"/>
      <c r="H64" s="56"/>
      <c r="I64" s="51"/>
      <c r="J64" s="64"/>
    </row>
    <row r="65" spans="1:11" s="8" customFormat="1" ht="26.25" customHeight="1" x14ac:dyDescent="0.2">
      <c r="A65" s="25"/>
      <c r="B65" s="21"/>
      <c r="C65" s="21"/>
      <c r="D65" s="16"/>
      <c r="E65" s="16"/>
      <c r="F65" s="16"/>
      <c r="G65" s="6"/>
      <c r="H65" s="53"/>
      <c r="I65" s="48"/>
      <c r="J65" s="64"/>
    </row>
    <row r="66" spans="1:11" s="9" customFormat="1" ht="26.25" customHeight="1" x14ac:dyDescent="0.2">
      <c r="A66" s="77" t="s">
        <v>14</v>
      </c>
      <c r="B66" s="77"/>
      <c r="C66" s="18" t="s">
        <v>25</v>
      </c>
      <c r="D66" s="19">
        <f>SUM(D67:D68)</f>
        <v>0</v>
      </c>
      <c r="E66" s="19">
        <f t="shared" ref="E66:I66" si="22">SUM(E67:E68)</f>
        <v>1162740</v>
      </c>
      <c r="F66" s="19">
        <f t="shared" si="22"/>
        <v>1162740</v>
      </c>
      <c r="G66" s="19">
        <f t="shared" si="22"/>
        <v>0</v>
      </c>
      <c r="H66" s="19">
        <f t="shared" si="22"/>
        <v>16583076</v>
      </c>
      <c r="I66" s="19">
        <f t="shared" si="22"/>
        <v>16583076</v>
      </c>
      <c r="J66" s="63">
        <f t="shared" si="1"/>
        <v>1</v>
      </c>
    </row>
    <row r="67" spans="1:11" s="8" customFormat="1" ht="26.25" customHeight="1" x14ac:dyDescent="0.2">
      <c r="A67" s="21"/>
      <c r="B67" s="21" t="s">
        <v>1</v>
      </c>
      <c r="C67" s="22" t="s">
        <v>44</v>
      </c>
      <c r="D67" s="23">
        <v>0</v>
      </c>
      <c r="E67" s="23">
        <v>1162740</v>
      </c>
      <c r="F67" s="34">
        <f t="shared" ref="F67" si="23">D67+E67</f>
        <v>1162740</v>
      </c>
      <c r="G67" s="47"/>
      <c r="H67" s="53">
        <f>[2]Munka1!$J$67</f>
        <v>1162740</v>
      </c>
      <c r="I67" s="53">
        <f>H67</f>
        <v>1162740</v>
      </c>
      <c r="J67" s="64">
        <f t="shared" si="1"/>
        <v>1</v>
      </c>
    </row>
    <row r="68" spans="1:11" s="8" customFormat="1" ht="26.25" customHeight="1" x14ac:dyDescent="0.2">
      <c r="A68" s="21"/>
      <c r="B68" s="21" t="s">
        <v>2</v>
      </c>
      <c r="C68" s="22" t="s">
        <v>47</v>
      </c>
      <c r="D68" s="23">
        <v>0</v>
      </c>
      <c r="E68" s="23"/>
      <c r="F68" s="34"/>
      <c r="G68" s="47"/>
      <c r="H68" s="53">
        <f>[2]Munka1!$J$68</f>
        <v>15420336</v>
      </c>
      <c r="I68" s="53">
        <f>H68</f>
        <v>15420336</v>
      </c>
      <c r="J68" s="64">
        <f t="shared" si="1"/>
        <v>1</v>
      </c>
    </row>
    <row r="69" spans="1:11" s="8" customFormat="1" ht="26.25" customHeight="1" x14ac:dyDescent="0.2">
      <c r="A69" s="25"/>
      <c r="B69" s="21"/>
      <c r="C69" s="21"/>
      <c r="D69" s="16"/>
      <c r="E69" s="16"/>
      <c r="F69" s="16"/>
      <c r="G69" s="6"/>
      <c r="H69" s="53"/>
      <c r="I69" s="48"/>
      <c r="J69" s="64"/>
    </row>
    <row r="70" spans="1:11" s="9" customFormat="1" ht="26.25" customHeight="1" x14ac:dyDescent="0.2">
      <c r="A70" s="77" t="s">
        <v>18</v>
      </c>
      <c r="B70" s="77"/>
      <c r="C70" s="18" t="s">
        <v>21</v>
      </c>
      <c r="D70" s="19">
        <f>SUM(D71:D73)</f>
        <v>340180049</v>
      </c>
      <c r="E70" s="19">
        <f t="shared" ref="E70:I70" si="24">SUM(E71:E73)</f>
        <v>10682984</v>
      </c>
      <c r="F70" s="19">
        <f t="shared" si="24"/>
        <v>350863033</v>
      </c>
      <c r="G70" s="19">
        <f t="shared" si="24"/>
        <v>0</v>
      </c>
      <c r="H70" s="54">
        <f t="shared" si="24"/>
        <v>365633133</v>
      </c>
      <c r="I70" s="19">
        <f t="shared" si="24"/>
        <v>365633133</v>
      </c>
      <c r="J70" s="63">
        <f t="shared" si="1"/>
        <v>1</v>
      </c>
    </row>
    <row r="71" spans="1:11" s="8" customFormat="1" ht="26.25" customHeight="1" x14ac:dyDescent="0.2">
      <c r="A71" s="21"/>
      <c r="B71" s="21" t="s">
        <v>1</v>
      </c>
      <c r="C71" s="22" t="s">
        <v>27</v>
      </c>
      <c r="D71" s="38">
        <f>[3]Munka1!$E$91+[4]Munka1!$D$94-[5]Munka1!$D$107-D41</f>
        <v>140270067</v>
      </c>
      <c r="E71" s="38">
        <v>7124362</v>
      </c>
      <c r="F71" s="34">
        <f t="shared" ref="F71:F73" si="25">D71+E71</f>
        <v>147394429</v>
      </c>
      <c r="G71" s="48"/>
      <c r="H71" s="53">
        <f>[2]Munka1!$J71</f>
        <v>152416947</v>
      </c>
      <c r="I71" s="53">
        <v>152416947</v>
      </c>
      <c r="J71" s="64">
        <f t="shared" si="1"/>
        <v>1</v>
      </c>
      <c r="K71" s="14"/>
    </row>
    <row r="72" spans="1:11" s="8" customFormat="1" ht="26.25" customHeight="1" x14ac:dyDescent="0.2">
      <c r="A72" s="21"/>
      <c r="B72" s="21" t="s">
        <v>2</v>
      </c>
      <c r="C72" s="22" t="s">
        <v>28</v>
      </c>
      <c r="D72" s="38">
        <f>[3]Munka1!$E$99+[4]Munka1!$D$117-[5]Munka1!$D$124-D51</f>
        <v>170498056</v>
      </c>
      <c r="E72" s="38">
        <v>1355459</v>
      </c>
      <c r="F72" s="34">
        <f t="shared" si="25"/>
        <v>171853515</v>
      </c>
      <c r="G72" s="6"/>
      <c r="H72" s="53">
        <f>[2]Munka1!$J72</f>
        <v>179425186</v>
      </c>
      <c r="I72" s="53">
        <v>179425186</v>
      </c>
      <c r="J72" s="64">
        <f t="shared" si="1"/>
        <v>1</v>
      </c>
      <c r="K72" s="14"/>
    </row>
    <row r="73" spans="1:11" s="8" customFormat="1" ht="26.25" customHeight="1" x14ac:dyDescent="0.2">
      <c r="A73" s="21"/>
      <c r="B73" s="21" t="s">
        <v>5</v>
      </c>
      <c r="C73" s="22" t="s">
        <v>30</v>
      </c>
      <c r="D73" s="38">
        <f>[3]Munka1!$E$108+[4]Munka1!$D$136-[5]Munka1!$D$142-D59</f>
        <v>29411926</v>
      </c>
      <c r="E73" s="38">
        <v>2203163</v>
      </c>
      <c r="F73" s="34">
        <f t="shared" si="25"/>
        <v>31615089</v>
      </c>
      <c r="G73" s="6"/>
      <c r="H73" s="53">
        <f>[2]Munka1!$J73</f>
        <v>33791000</v>
      </c>
      <c r="I73" s="53">
        <v>33791000</v>
      </c>
      <c r="J73" s="64">
        <f t="shared" si="1"/>
        <v>1</v>
      </c>
      <c r="K73" s="14"/>
    </row>
    <row r="74" spans="1:11" s="8" customFormat="1" ht="26.25" customHeight="1" x14ac:dyDescent="0.2">
      <c r="A74" s="21"/>
      <c r="B74" s="21"/>
      <c r="C74" s="22"/>
      <c r="D74" s="23"/>
      <c r="E74" s="23"/>
      <c r="F74" s="23"/>
      <c r="G74" s="6"/>
      <c r="H74" s="53"/>
      <c r="I74" s="48"/>
      <c r="J74" s="64"/>
    </row>
    <row r="75" spans="1:11" s="8" customFormat="1" ht="26.25" customHeight="1" x14ac:dyDescent="0.2">
      <c r="A75" s="21"/>
      <c r="B75" s="21"/>
      <c r="C75" s="22" t="s">
        <v>20</v>
      </c>
      <c r="D75" s="23"/>
      <c r="E75" s="23"/>
      <c r="F75" s="23"/>
      <c r="G75" s="6"/>
      <c r="H75" s="53"/>
      <c r="I75" s="48"/>
      <c r="J75" s="64"/>
    </row>
    <row r="76" spans="1:11" s="8" customFormat="1" ht="26.25" customHeight="1" x14ac:dyDescent="0.2">
      <c r="A76" s="21"/>
      <c r="B76" s="21"/>
      <c r="C76" s="22" t="s">
        <v>26</v>
      </c>
      <c r="D76" s="23">
        <f t="shared" ref="D76:H76" si="26">SUM(D10,D15,D21,D66)</f>
        <v>112559767</v>
      </c>
      <c r="E76" s="23">
        <f t="shared" si="26"/>
        <v>1277729</v>
      </c>
      <c r="F76" s="23">
        <f t="shared" si="26"/>
        <v>113837496</v>
      </c>
      <c r="G76" s="23">
        <f t="shared" si="26"/>
        <v>0</v>
      </c>
      <c r="H76" s="23">
        <f t="shared" si="26"/>
        <v>129257832</v>
      </c>
      <c r="I76" s="23">
        <f>SUM(I10,I15,I21,I66)</f>
        <v>129257832</v>
      </c>
      <c r="J76" s="64">
        <f t="shared" ref="J76:J80" si="27">I76/H76</f>
        <v>1</v>
      </c>
    </row>
    <row r="77" spans="1:11" s="8" customFormat="1" ht="26.25" customHeight="1" x14ac:dyDescent="0.2">
      <c r="A77" s="21"/>
      <c r="B77" s="21"/>
      <c r="C77" s="22" t="s">
        <v>27</v>
      </c>
      <c r="D77" s="23">
        <f>SUM(D41,D71)</f>
        <v>143032394</v>
      </c>
      <c r="E77" s="23">
        <f t="shared" ref="E77:I77" si="28">SUM(E41,E71)</f>
        <v>7124362</v>
      </c>
      <c r="F77" s="23">
        <f t="shared" si="28"/>
        <v>150156756</v>
      </c>
      <c r="G77" s="23">
        <f t="shared" si="28"/>
        <v>0</v>
      </c>
      <c r="H77" s="59">
        <f t="shared" si="28"/>
        <v>155179274</v>
      </c>
      <c r="I77" s="23">
        <f t="shared" si="28"/>
        <v>155179274</v>
      </c>
      <c r="J77" s="64">
        <f t="shared" si="27"/>
        <v>1</v>
      </c>
    </row>
    <row r="78" spans="1:11" s="8" customFormat="1" ht="26.25" customHeight="1" x14ac:dyDescent="0.2">
      <c r="A78" s="21"/>
      <c r="B78" s="21"/>
      <c r="C78" s="22" t="s">
        <v>28</v>
      </c>
      <c r="D78" s="23">
        <f>SUM(D51,D72)</f>
        <v>170624068</v>
      </c>
      <c r="E78" s="23">
        <f t="shared" ref="E78:I78" si="29">SUM(E51,E72)</f>
        <v>1355459</v>
      </c>
      <c r="F78" s="23">
        <f t="shared" si="29"/>
        <v>171979527</v>
      </c>
      <c r="G78" s="23">
        <f t="shared" si="29"/>
        <v>0</v>
      </c>
      <c r="H78" s="59">
        <f t="shared" si="29"/>
        <v>179551198</v>
      </c>
      <c r="I78" s="23">
        <f t="shared" si="29"/>
        <v>179551198</v>
      </c>
      <c r="J78" s="64">
        <f t="shared" si="27"/>
        <v>1</v>
      </c>
    </row>
    <row r="79" spans="1:11" s="8" customFormat="1" ht="26.25" customHeight="1" x14ac:dyDescent="0.2">
      <c r="A79" s="21"/>
      <c r="B79" s="21"/>
      <c r="C79" s="22" t="s">
        <v>30</v>
      </c>
      <c r="D79" s="23">
        <f>SUM(D59,D73)</f>
        <v>29557922</v>
      </c>
      <c r="E79" s="23">
        <f t="shared" ref="E79:I79" si="30">SUM(E59,E73)</f>
        <v>2203163</v>
      </c>
      <c r="F79" s="23">
        <f t="shared" si="30"/>
        <v>31761085</v>
      </c>
      <c r="G79" s="23">
        <f t="shared" si="30"/>
        <v>0</v>
      </c>
      <c r="H79" s="59">
        <f t="shared" si="30"/>
        <v>33936996</v>
      </c>
      <c r="I79" s="23">
        <f t="shared" si="30"/>
        <v>33936996</v>
      </c>
      <c r="J79" s="64">
        <f t="shared" si="27"/>
        <v>1</v>
      </c>
    </row>
    <row r="80" spans="1:11" s="13" customFormat="1" ht="26.25" customHeight="1" x14ac:dyDescent="0.2">
      <c r="A80" s="73" t="s">
        <v>19</v>
      </c>
      <c r="B80" s="73"/>
      <c r="C80" s="73"/>
      <c r="D80" s="39">
        <f>SUM(D9,D14,D17,D66,D70)</f>
        <v>455774151</v>
      </c>
      <c r="E80" s="39">
        <f t="shared" ref="E80:I80" si="31">SUM(E9,E14,E17,E66,E70)</f>
        <v>11960713</v>
      </c>
      <c r="F80" s="39">
        <f t="shared" si="31"/>
        <v>467734864</v>
      </c>
      <c r="G80" s="39">
        <f t="shared" si="31"/>
        <v>0</v>
      </c>
      <c r="H80" s="57">
        <f t="shared" si="31"/>
        <v>497925300</v>
      </c>
      <c r="I80" s="39">
        <f t="shared" si="31"/>
        <v>497925300</v>
      </c>
      <c r="J80" s="63">
        <f t="shared" si="27"/>
        <v>1</v>
      </c>
    </row>
    <row r="81" spans="4:4" ht="21.75" customHeight="1" x14ac:dyDescent="0.2"/>
    <row r="82" spans="4:4" x14ac:dyDescent="0.2">
      <c r="D82" s="4">
        <f>SUM(D76:D79)</f>
        <v>455774151</v>
      </c>
    </row>
  </sheetData>
  <mergeCells count="24">
    <mergeCell ref="A62:B62"/>
    <mergeCell ref="A80:C80"/>
    <mergeCell ref="A5:D5"/>
    <mergeCell ref="A7:C7"/>
    <mergeCell ref="A70:B70"/>
    <mergeCell ref="A9:B9"/>
    <mergeCell ref="A14:B14"/>
    <mergeCell ref="A17:B17"/>
    <mergeCell ref="A23:B23"/>
    <mergeCell ref="A34:B34"/>
    <mergeCell ref="A42:B42"/>
    <mergeCell ref="A46:B46"/>
    <mergeCell ref="A66:B66"/>
    <mergeCell ref="A52:B52"/>
    <mergeCell ref="A55:B55"/>
    <mergeCell ref="A41:B41"/>
    <mergeCell ref="A4:J4"/>
    <mergeCell ref="A1:J1"/>
    <mergeCell ref="A6:J6"/>
    <mergeCell ref="A59:B59"/>
    <mergeCell ref="A60:B60"/>
    <mergeCell ref="A51:B51"/>
    <mergeCell ref="A2:J2"/>
    <mergeCell ref="A3:J3"/>
  </mergeCells>
  <phoneticPr fontId="0" type="noConversion"/>
  <pageMargins left="0.70866141732283472" right="0.70866141732283472" top="0.59055118110236227" bottom="0.59055118110236227" header="0.35433070866141736" footer="0.35433070866141736"/>
  <pageSetup paperSize="9" scale="45" fitToHeight="0" orientation="portrait" r:id="rId1"/>
  <headerFooter alignWithMargins="0">
    <oddFooter>&amp;P. oldal</oddFooter>
  </headerFooter>
  <rowBreaks count="1" manualBreakCount="1">
    <brk id="5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2025-10-13T09:24:43Z</cp:lastPrinted>
  <dcterms:created xsi:type="dcterms:W3CDTF">2004-07-23T09:04:34Z</dcterms:created>
  <dcterms:modified xsi:type="dcterms:W3CDTF">2026-05-19T10:00:25Z</dcterms:modified>
</cp:coreProperties>
</file>